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Уточнения бюджета 2019 год\Уточнение ноябрь 2019 (поправка 3)\"/>
    </mc:Choice>
  </mc:AlternateContent>
  <bookViews>
    <workbookView xWindow="240" yWindow="120" windowWidth="18060" windowHeight="7056" activeTab="3"/>
  </bookViews>
  <sheets>
    <sheet name="Приложение 1 " sheetId="16" r:id="rId1"/>
    <sheet name="Приложение 2" sheetId="12" r:id="rId2"/>
    <sheet name="Приложение 3" sheetId="8" r:id="rId3"/>
    <sheet name="Приложение 4" sheetId="9" r:id="rId4"/>
  </sheets>
  <definedNames>
    <definedName name="_xlnm.Print_Titles" localSheetId="1">'Приложение 2'!$6:$8</definedName>
    <definedName name="_xlnm.Print_Titles" localSheetId="3">'Приложение 4'!$7:$9</definedName>
    <definedName name="_xlnm.Print_Area" localSheetId="1">'Приложение 2'!$A$1:$F$66</definedName>
    <definedName name="_xlnm.Print_Area" localSheetId="3">'Приложение 4'!$A$1:$K$27</definedName>
  </definedNames>
  <calcPr calcId="162913"/>
</workbook>
</file>

<file path=xl/calcChain.xml><?xml version="1.0" encoding="utf-8"?>
<calcChain xmlns="http://schemas.openxmlformats.org/spreadsheetml/2006/main">
  <c r="E72" i="16" l="1"/>
  <c r="E71" i="16"/>
  <c r="E70" i="16"/>
  <c r="D70" i="16"/>
  <c r="C70" i="16"/>
  <c r="E69" i="16"/>
  <c r="D68" i="16"/>
  <c r="E68" i="16" s="1"/>
  <c r="C68" i="16"/>
  <c r="E67" i="16"/>
  <c r="D66" i="16"/>
  <c r="E66" i="16" s="1"/>
  <c r="C66" i="16"/>
  <c r="E65" i="16"/>
  <c r="D64" i="16"/>
  <c r="E64" i="16" s="1"/>
  <c r="C64" i="16"/>
  <c r="E63" i="16"/>
  <c r="E62" i="16"/>
  <c r="E61" i="16"/>
  <c r="E60" i="16"/>
  <c r="E59" i="16"/>
  <c r="E58" i="16"/>
  <c r="E57" i="16"/>
  <c r="D56" i="16"/>
  <c r="C56" i="16"/>
  <c r="E56" i="16" s="1"/>
  <c r="E55" i="16"/>
  <c r="E53" i="16"/>
  <c r="E52" i="16"/>
  <c r="E51" i="16"/>
  <c r="E50" i="16"/>
  <c r="E49" i="16"/>
  <c r="E48" i="16"/>
  <c r="E47" i="16"/>
  <c r="E46" i="16"/>
  <c r="D46" i="16"/>
  <c r="C46" i="16"/>
  <c r="E45" i="16"/>
  <c r="E42" i="16" s="1"/>
  <c r="E44" i="16"/>
  <c r="E43" i="16"/>
  <c r="D42" i="16"/>
  <c r="D41" i="16" s="1"/>
  <c r="D40" i="16" s="1"/>
  <c r="C42" i="16"/>
  <c r="C41" i="16" s="1"/>
  <c r="E39" i="16"/>
  <c r="E38" i="16"/>
  <c r="E37" i="16"/>
  <c r="E36" i="16"/>
  <c r="E35" i="16"/>
  <c r="E34" i="16"/>
  <c r="E33" i="16" s="1"/>
  <c r="D33" i="16"/>
  <c r="C33" i="16"/>
  <c r="E32" i="16"/>
  <c r="E31" i="16"/>
  <c r="D30" i="16"/>
  <c r="C30" i="16"/>
  <c r="E30" i="16" s="1"/>
  <c r="E29" i="16"/>
  <c r="E28" i="16"/>
  <c r="E27" i="16"/>
  <c r="E26" i="16"/>
  <c r="D25" i="16"/>
  <c r="C25" i="16"/>
  <c r="E25" i="16" s="1"/>
  <c r="E24" i="16"/>
  <c r="E23" i="16"/>
  <c r="D22" i="16"/>
  <c r="C22" i="16"/>
  <c r="E22" i="16" s="1"/>
  <c r="E21" i="16"/>
  <c r="E20" i="16"/>
  <c r="D19" i="16"/>
  <c r="E19" i="16" s="1"/>
  <c r="C19" i="16"/>
  <c r="E18" i="16"/>
  <c r="E17" i="16"/>
  <c r="E16" i="16"/>
  <c r="E15" i="16"/>
  <c r="D14" i="16"/>
  <c r="C14" i="16"/>
  <c r="E14" i="16" s="1"/>
  <c r="E13" i="16"/>
  <c r="D12" i="16"/>
  <c r="C12" i="16"/>
  <c r="E12" i="16" s="1"/>
  <c r="E11" i="16"/>
  <c r="D10" i="16"/>
  <c r="D9" i="16" s="1"/>
  <c r="D8" i="16" s="1"/>
  <c r="C10" i="16"/>
  <c r="E10" i="16" s="1"/>
  <c r="E41" i="16" l="1"/>
  <c r="E40" i="16" s="1"/>
  <c r="C40" i="16"/>
  <c r="E9" i="16"/>
  <c r="E8" i="16" s="1"/>
  <c r="C9" i="16"/>
  <c r="C8" i="16" s="1"/>
  <c r="C18" i="9" l="1"/>
  <c r="C16" i="9"/>
  <c r="C27" i="9" s="1"/>
  <c r="C17" i="8"/>
  <c r="C18" i="8" s="1"/>
  <c r="C15" i="8"/>
  <c r="C13" i="8"/>
  <c r="C11" i="8"/>
  <c r="D64" i="12" l="1"/>
  <c r="D61" i="12"/>
  <c r="D56" i="12"/>
  <c r="D51" i="12"/>
  <c r="D49" i="12"/>
  <c r="D47" i="12"/>
  <c r="D46" i="12"/>
  <c r="D40" i="12"/>
  <c r="D37" i="12"/>
  <c r="D34" i="12"/>
  <c r="D32" i="12"/>
  <c r="D24" i="12"/>
  <c r="D20" i="12"/>
  <c r="D18" i="12"/>
  <c r="D17" i="12"/>
  <c r="E12" i="12" l="1"/>
  <c r="F56" i="12"/>
  <c r="E59" i="12"/>
  <c r="E56" i="12" l="1"/>
  <c r="E65" i="12" l="1"/>
  <c r="F64" i="12"/>
  <c r="E64" i="12"/>
  <c r="E63" i="12"/>
  <c r="E62" i="12"/>
  <c r="F61" i="12"/>
  <c r="E61" i="12" s="1"/>
  <c r="E60" i="12"/>
  <c r="E58" i="12"/>
  <c r="E57" i="12"/>
  <c r="E55" i="12"/>
  <c r="E54" i="12"/>
  <c r="E53" i="12"/>
  <c r="E52" i="12"/>
  <c r="F51" i="12"/>
  <c r="E50" i="12"/>
  <c r="F49" i="12"/>
  <c r="E49" i="12"/>
  <c r="E48" i="12"/>
  <c r="E47" i="12"/>
  <c r="F46" i="12"/>
  <c r="E45" i="12"/>
  <c r="E44" i="12"/>
  <c r="E43" i="12"/>
  <c r="E42" i="12"/>
  <c r="E41" i="12"/>
  <c r="F40" i="12"/>
  <c r="E39" i="12"/>
  <c r="E38" i="12"/>
  <c r="F37" i="12"/>
  <c r="E36" i="12"/>
  <c r="E35" i="12"/>
  <c r="E34" i="12"/>
  <c r="E33" i="12"/>
  <c r="F32" i="12"/>
  <c r="E31" i="12"/>
  <c r="E30" i="12"/>
  <c r="E29" i="12"/>
  <c r="E28" i="12"/>
  <c r="E27" i="12"/>
  <c r="E26" i="12"/>
  <c r="E25" i="12"/>
  <c r="F24" i="12"/>
  <c r="E23" i="12"/>
  <c r="E22" i="12"/>
  <c r="E21" i="12"/>
  <c r="F20" i="12"/>
  <c r="E19" i="12"/>
  <c r="F18" i="12"/>
  <c r="E18" i="12" s="1"/>
  <c r="E17" i="12"/>
  <c r="E16" i="12"/>
  <c r="E15" i="12"/>
  <c r="E14" i="12"/>
  <c r="E13" i="12"/>
  <c r="E11" i="12"/>
  <c r="E10" i="12"/>
  <c r="F9" i="12"/>
  <c r="D9" i="12"/>
  <c r="D66" i="12" s="1"/>
  <c r="E51" i="12" l="1"/>
  <c r="E46" i="12"/>
  <c r="E40" i="12"/>
  <c r="E37" i="12"/>
  <c r="E32" i="12"/>
  <c r="E24" i="12"/>
  <c r="E20" i="12"/>
  <c r="E9" i="12"/>
  <c r="F66" i="12"/>
  <c r="J25" i="9"/>
  <c r="G25" i="9"/>
  <c r="D25" i="9"/>
  <c r="J24" i="9"/>
  <c r="G24" i="9"/>
  <c r="D24" i="9"/>
  <c r="E27" i="9"/>
  <c r="F27" i="9"/>
  <c r="H27" i="9"/>
  <c r="I27" i="9"/>
  <c r="K27" i="9"/>
  <c r="E66" i="12" l="1"/>
  <c r="K29" i="9"/>
  <c r="I29" i="9"/>
  <c r="H29" i="9"/>
  <c r="F29" i="9"/>
  <c r="E29" i="9"/>
  <c r="C29" i="9"/>
  <c r="J26" i="9"/>
  <c r="G26" i="9"/>
  <c r="D26" i="9"/>
  <c r="J23" i="9"/>
  <c r="G23" i="9"/>
  <c r="D23" i="9"/>
  <c r="J22" i="9"/>
  <c r="G22" i="9"/>
  <c r="D22" i="9"/>
  <c r="J21" i="9"/>
  <c r="G21" i="9"/>
  <c r="D21" i="9"/>
  <c r="J20" i="9"/>
  <c r="G20" i="9"/>
  <c r="D20" i="9"/>
  <c r="J19" i="9"/>
  <c r="G19" i="9"/>
  <c r="D19" i="9"/>
  <c r="J18" i="9"/>
  <c r="G18" i="9"/>
  <c r="D18" i="9"/>
  <c r="J17" i="9"/>
  <c r="G17" i="9"/>
  <c r="D17" i="9"/>
  <c r="J16" i="9"/>
  <c r="G16" i="9"/>
  <c r="D16" i="9"/>
  <c r="J15" i="9"/>
  <c r="G15" i="9"/>
  <c r="D15" i="9"/>
  <c r="J14" i="9"/>
  <c r="G14" i="9"/>
  <c r="D14" i="9"/>
  <c r="J13" i="9"/>
  <c r="G13" i="9"/>
  <c r="D13" i="9"/>
  <c r="J12" i="9"/>
  <c r="G12" i="9"/>
  <c r="D12" i="9"/>
  <c r="J11" i="9"/>
  <c r="G11" i="9"/>
  <c r="D11" i="9"/>
  <c r="J10" i="9"/>
  <c r="G10" i="9"/>
  <c r="D10" i="9"/>
  <c r="K18" i="8"/>
  <c r="I18" i="8"/>
  <c r="H18" i="8"/>
  <c r="F18" i="8"/>
  <c r="E18" i="8"/>
  <c r="J17" i="8"/>
  <c r="G17" i="8"/>
  <c r="D17" i="8"/>
  <c r="J16" i="8"/>
  <c r="G16" i="8"/>
  <c r="D16" i="8"/>
  <c r="J15" i="8"/>
  <c r="G15" i="8"/>
  <c r="D15" i="8"/>
  <c r="J14" i="8"/>
  <c r="G14" i="8"/>
  <c r="D14" i="8"/>
  <c r="J13" i="8"/>
  <c r="G13" i="8"/>
  <c r="D13" i="8"/>
  <c r="J12" i="8"/>
  <c r="G12" i="8"/>
  <c r="D12" i="8"/>
  <c r="J11" i="8"/>
  <c r="G11" i="8"/>
  <c r="D11" i="8"/>
  <c r="J10" i="8"/>
  <c r="G10" i="8"/>
  <c r="D10" i="8"/>
  <c r="J27" i="9" l="1"/>
  <c r="J29" i="9" s="1"/>
  <c r="G27" i="9"/>
  <c r="G29" i="9" s="1"/>
  <c r="D27" i="9"/>
  <c r="D29" i="9" s="1"/>
  <c r="D18" i="8"/>
  <c r="G18" i="8"/>
  <c r="J18" i="8"/>
</calcChain>
</file>

<file path=xl/sharedStrings.xml><?xml version="1.0" encoding="utf-8"?>
<sst xmlns="http://schemas.openxmlformats.org/spreadsheetml/2006/main" count="293" uniqueCount="255">
  <si>
    <t>(тыс. рублей)</t>
  </si>
  <si>
    <t>к пояснительной записке</t>
  </si>
  <si>
    <t>(тыс.рублей)</t>
  </si>
  <si>
    <t>Наименование</t>
  </si>
  <si>
    <t>Раздел</t>
  </si>
  <si>
    <t>Подраздел</t>
  </si>
  <si>
    <t>Сумма на 2019 год</t>
  </si>
  <si>
    <t>Сумма на 2020 год</t>
  </si>
  <si>
    <t>Уточнения
(+;-)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</si>
  <si>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</si>
  <si>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</si>
  <si>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</si>
  <si>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</si>
  <si>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</si>
  <si>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</si>
  <si>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</si>
  <si>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</si>
  <si>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</si>
  <si>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</si>
  <si>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</si>
  <si>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</si>
  <si>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</si>
  <si>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</si>
  <si>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</si>
  <si>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</si>
  <si>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</si>
  <si>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</si>
  <si>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</si>
  <si>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</si>
  <si>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</si>
  <si>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</si>
  <si>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</si>
  <si>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</si>
  <si>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</si>
  <si>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</si>
  <si>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</si>
  <si>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</si>
  <si>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</si>
  <si>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</si>
  <si>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</si>
  <si>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</si>
  <si>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</si>
  <si>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</si>
  <si>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</si>
  <si>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</si>
  <si>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</si>
  <si>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</si>
  <si>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</si>
  <si>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</si>
  <si>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</si>
  <si>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</si>
  <si>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</si>
  <si>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</si>
  <si>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</si>
  <si>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</si>
  <si>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</si>
  <si>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</si>
  <si>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</si>
  <si>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</si>
  <si>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</si>
  <si>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</si>
  <si>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</si>
  <si>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</si>
  <si>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</si>
  <si>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</si>
  <si>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</si>
  <si>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>Приложение 3</t>
  </si>
  <si>
    <t>Код ведомства</t>
  </si>
  <si>
    <t>Дума города Югорска</t>
  </si>
  <si>
    <t>Администрация города Югорска</t>
  </si>
  <si>
    <t>Департамент финансов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</si>
  <si>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</si>
  <si>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Управление образования администрации города Югорска</t>
  </si>
  <si>
    <t>Управление культуры администрации города Югорска</t>
  </si>
  <si>
    <t>Управление социальной политики администрации города Югорска</t>
  </si>
  <si>
    <t>Департамент жилищно-коммунального и строительного комплекса администрации города Югорска</t>
  </si>
  <si>
    <t>Приложение 4</t>
  </si>
  <si>
    <t>Код целевой статьи расходов</t>
  </si>
  <si>
    <t>0100000000</t>
  </si>
  <si>
    <t>0200000000</t>
  </si>
  <si>
    <t>Сумма на 2021 год</t>
  </si>
  <si>
    <t>Информация по уточнению бюджета города Югорска в ведомственном разрезе расходов на 2019 год и на плановый период 2020 и 2021 годов</t>
  </si>
  <si>
    <t>Информация по уточнению бюджетных ассигнований на реализацию муниципальных программ города Югорска на 2019 год и на плановый период 2020 и 2021 годов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</si>
  <si>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</si>
  <si>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</si>
  <si>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"Молодежная политика и организация временного трудоустройства"</t>
  </si>
  <si>
    <t>Муниципальная программа города Югорска "Развитие жилищной сферы "</t>
  </si>
  <si>
    <t>Муниципальная программа города Югорска "Развитие жилищно - коммунального комплекса и повышение энергетической эффективности"</t>
  </si>
  <si>
    <t>Муниципальная программа города Югорска "Автомобильные дороги, транспорт и городская среда"</t>
  </si>
  <si>
    <t>Муниципальная программа города Югорска "Управление муниципальным имуществом"</t>
  </si>
  <si>
    <t>Муниципальная программа города Югорска "Охрана окружающей среды, использование и защита городских лесов"</t>
  </si>
  <si>
    <t>Муниципальная программа города Югорска "Доступная среда"</t>
  </si>
  <si>
    <t>Муниципальная программа города Югорска "Социально-экономическое развитие и муниципальное управление"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</si>
  <si>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</si>
  <si>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</si>
  <si>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 xml:space="preserve">Муниципальная программа города Югорска "Профилактика правонарушений, противодействие коррупции и незаконному обороту наркотиков" 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</si>
  <si>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</si>
  <si>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Муниципальная программа города Югорска "Развитие муниципальной службы"</t>
  </si>
  <si>
    <t>Уточненный план на 2019 год с учетом изменений</t>
  </si>
  <si>
    <t>Информация по уточнению бюджета города Югорска в разрезе функциональной структуры расходов бюджета города Югорска на 2019 год и на плановый период 2020 и 2021 годов</t>
  </si>
  <si>
    <t>Обеспечение проведения выборов и референдумов</t>
  </si>
  <si>
    <t>Уточненный план на 2020 год с учетом изменений</t>
  </si>
  <si>
    <t>Уточненный план на 2021 год с учетом изменений</t>
  </si>
  <si>
    <t xml:space="preserve">ВСЕГО </t>
  </si>
  <si>
    <t>Муниципальная программа города Югорска "Отдых и оздоровление детей"</t>
  </si>
  <si>
    <t>Муниципальная программа города Югорска "Развитие образования"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</si>
  <si>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</si>
  <si>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</si>
  <si>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</si>
  <si>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</si>
  <si>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</si>
  <si>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</si>
  <si>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</si>
  <si>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Утверждено решением Думы города Югорска от 30.04.2019 
№ 28</t>
  </si>
  <si>
    <t>Спорт высших достижений</t>
  </si>
  <si>
    <t>Приложение 1 к пояснительной записке</t>
  </si>
  <si>
    <t>Информация по уточнению бюджета города Югорска по доходам на 2019 год и на плановый период 2020 и 2021 годов в разрезе видов доходов</t>
  </si>
  <si>
    <t>Наименование доходов</t>
  </si>
  <si>
    <t>2019 год</t>
  </si>
  <si>
    <t>Изменения
(+,-)</t>
  </si>
  <si>
    <t>Х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</si>
  <si>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</si>
  <si>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</si>
  <si>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</si>
  <si>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</si>
  <si>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</si>
  <si>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</si>
  <si>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</si>
  <si>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</si>
  <si>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</si>
  <si>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</si>
  <si>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</si>
  <si>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</si>
  <si>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</si>
  <si>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</si>
  <si>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</si>
  <si>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</si>
  <si>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</si>
  <si>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</si>
  <si>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</si>
  <si>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</si>
  <si>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</si>
  <si>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</si>
  <si>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</si>
  <si>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</si>
  <si>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</si>
  <si>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</si>
  <si>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</si>
  <si>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</si>
  <si>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</si>
  <si>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</si>
  <si>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</si>
  <si>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</si>
  <si>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</si>
  <si>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</si>
  <si>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</si>
  <si>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</si>
  <si>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</si>
  <si>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</si>
  <si>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</si>
  <si>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</si>
  <si>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</si>
  <si>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</si>
  <si>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</si>
  <si>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</si>
  <si>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</si>
  <si>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</si>
  <si>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</si>
  <si>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</si>
  <si>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</si>
  <si>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</si>
  <si>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</si>
  <si>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000 1 14 01000 00 0000 410</t>
  </si>
  <si>
    <t xml:space="preserve">Доходы от продажи квартир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</si>
  <si>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</si>
  <si>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</si>
  <si>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</si>
  <si>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</si>
  <si>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</si>
  <si>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</si>
  <si>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</si>
  <si>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</si>
  <si>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</si>
  <si>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</si>
  <si>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</si>
  <si>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</si>
  <si>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</si>
  <si>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</si>
  <si>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</si>
  <si>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</si>
  <si>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</si>
  <si>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Дотации на выравнивание бюджетной обеспеченности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</si>
  <si>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</si>
  <si>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</si>
  <si>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</si>
  <si>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</si>
  <si>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</si>
  <si>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</si>
  <si>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</si>
  <si>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</si>
  <si>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</si>
  <si>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</si>
  <si>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000 2 02 25081 04 0000 150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</si>
  <si>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</si>
  <si>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</si>
  <si>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</si>
  <si>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</si>
  <si>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</si>
  <si>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000 2 02 25519 04 0000 150</t>
  </si>
  <si>
    <t>Субсидия бюджетам городских округов на поддержку отрасли культуры</t>
  </si>
  <si>
    <t>000 2 02 25555 04 0000 150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</si>
  <si>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</si>
  <si>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</si>
  <si>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</si>
  <si>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</si>
  <si>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</si>
  <si>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</si>
  <si>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</si>
  <si>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</si>
  <si>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</si>
  <si>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</si>
  <si>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</si>
  <si>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</si>
  <si>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</si>
  <si>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</si>
  <si>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</si>
  <si>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000 2 02 35134 04 0000 150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</si>
  <si>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 года N 5-ФЗ "О ветеранах", в соответствии с Указом Президента Российской Федерации от 7 мая 2008 года N 714 "Об обеспечении жильем ветеранов Великой Отечественной войны 1941 - 1945 годов"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</si>
  <si>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</si>
  <si>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</si>
  <si>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</si>
  <si>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</si>
  <si>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</si>
  <si>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</si>
  <si>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</si>
  <si>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</si>
  <si>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</si>
  <si>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</si>
  <si>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000 2 07 00000 00 0000 000</t>
  </si>
  <si>
    <t>ПРОЧИЕ БЕЗВОЗМЕЗДНЫЕ ПОСТУПЛЕНИЯ</t>
  </si>
  <si>
    <t>000 2 07 04050 04 0000 150</t>
  </si>
  <si>
    <t>Прочие безвозмездные поступления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</si>
  <si>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</si>
  <si>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</si>
  <si>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000 2 19 25020 04 0000 150</t>
  </si>
  <si>
    <t xml:space="preserve"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городских округов 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</si>
  <si>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</si>
  <si>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</si>
  <si>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1</t>
  </si>
  <si>
    <t>2</t>
  </si>
  <si>
    <t>Утверждено решением Думы города Югорска от 14.10.2019 
№ 68</t>
  </si>
  <si>
    <t>Приложение 3                                   к пояснительной записке</t>
  </si>
  <si>
    <t>Приложение 2                               к пояснительной записке</t>
  </si>
  <si>
    <t>Приложение 4                                                 к пояснительной записке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</si>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</sst>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"/>
    <numFmt numFmtId="165" formatCode="00"/>
    <numFmt numFmtId="166" formatCode="#,##0.0;[Red]\-#,##0.0"/>
    <numFmt numFmtId="167" formatCode="000"/>
    <numFmt numFmtId="168" formatCode="#,##0.0_ ;[Red]\-#,##0.0\ "/>
    <numFmt numFmtId="169" formatCode="0000000"/>
    <numFmt numFmtId="170" formatCode="000\ 0\ 00\ 00000\ 00\ 0000\ 000"/>
    <numFmt numFmtId="171" formatCode="0.0"/>
    <numFmt numFmtId="172" formatCode="#,##0.0_ ;\-#,##0.0\ 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112">
    <xf numFmtId="0" fontId="0" fillId="0" borderId="0" xfId="0" applyFont="1" applyFill="1" applyBorder="1"/>
    <xf numFmtId="0" fontId="3" fillId="2" borderId="0" xfId="2" applyNumberFormat="1" applyFont="1" applyFill="1" applyAlignment="1" applyProtection="1">
      <alignment vertical="top"/>
      <protection hidden="1"/>
    </xf>
    <xf numFmtId="0" fontId="3" fillId="2" borderId="0" xfId="2" applyNumberFormat="1" applyFont="1" applyFill="1" applyAlignment="1" applyProtection="1">
      <alignment horizontal="right" vertical="top"/>
      <protection hidden="1"/>
    </xf>
    <xf numFmtId="0" fontId="1" fillId="2" borderId="0" xfId="3" applyFill="1"/>
    <xf numFmtId="0" fontId="3" fillId="2" borderId="0" xfId="2" applyFont="1" applyFill="1" applyProtection="1">
      <protection hidden="1"/>
    </xf>
    <xf numFmtId="0" fontId="6" fillId="2" borderId="0" xfId="2" applyFont="1" applyFill="1" applyProtection="1">
      <protection hidden="1"/>
    </xf>
    <xf numFmtId="0" fontId="3" fillId="2" borderId="4" xfId="2" applyNumberFormat="1" applyFont="1" applyFill="1" applyBorder="1" applyAlignment="1" applyProtection="1">
      <protection hidden="1"/>
    </xf>
    <xf numFmtId="0" fontId="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2" applyNumberFormat="1" applyFont="1" applyFill="1" applyBorder="1" applyAlignment="1" applyProtection="1">
      <alignment horizontal="left" vertical="center" wrapText="1"/>
      <protection hidden="1"/>
    </xf>
    <xf numFmtId="165" fontId="4" fillId="2" borderId="2" xfId="2" applyNumberFormat="1" applyFont="1" applyFill="1" applyBorder="1" applyAlignment="1" applyProtection="1">
      <alignment horizontal="center" vertical="center"/>
      <protection hidden="1"/>
    </xf>
    <xf numFmtId="166" fontId="4" fillId="2" borderId="1" xfId="2" applyNumberFormat="1" applyFont="1" applyFill="1" applyBorder="1" applyAlignment="1" applyProtection="1">
      <alignment horizontal="right" vertical="center"/>
      <protection hidden="1"/>
    </xf>
    <xf numFmtId="0" fontId="3" fillId="2" borderId="1" xfId="2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2" applyNumberFormat="1" applyFont="1" applyFill="1" applyBorder="1" applyAlignment="1" applyProtection="1">
      <alignment horizontal="center" vertical="center"/>
      <protection hidden="1"/>
    </xf>
    <xf numFmtId="166" fontId="3" fillId="2" borderId="1" xfId="2" applyNumberFormat="1" applyFont="1" applyFill="1" applyBorder="1" applyAlignment="1" applyProtection="1">
      <alignment horizontal="right" vertical="center"/>
      <protection hidden="1"/>
    </xf>
    <xf numFmtId="0" fontId="4" fillId="2" borderId="1" xfId="2" applyNumberFormat="1" applyFont="1" applyFill="1" applyBorder="1" applyAlignment="1" applyProtection="1">
      <alignment vertical="center"/>
      <protection hidden="1"/>
    </xf>
    <xf numFmtId="0" fontId="4" fillId="2" borderId="3" xfId="2" applyNumberFormat="1" applyFont="1" applyFill="1" applyBorder="1" applyAlignment="1" applyProtection="1">
      <protection hidden="1"/>
    </xf>
    <xf numFmtId="0" fontId="7" fillId="2" borderId="1" xfId="2" applyNumberFormat="1" applyFont="1" applyFill="1" applyBorder="1" applyAlignment="1" applyProtection="1">
      <protection hidden="1"/>
    </xf>
    <xf numFmtId="0" fontId="5" fillId="2" borderId="0" xfId="2" applyFill="1"/>
    <xf numFmtId="0" fontId="3" fillId="0" borderId="0" xfId="2" applyNumberFormat="1" applyFont="1" applyFill="1" applyAlignment="1" applyProtection="1">
      <alignment vertical="center"/>
      <protection hidden="1"/>
    </xf>
    <xf numFmtId="0" fontId="1" fillId="0" borderId="0" xfId="3"/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0" fontId="3" fillId="0" borderId="0" xfId="2" applyFont="1" applyFill="1" applyProtection="1">
      <protection hidden="1"/>
    </xf>
    <xf numFmtId="0" fontId="5" fillId="0" borderId="0" xfId="2" applyFill="1"/>
    <xf numFmtId="0" fontId="3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2" applyNumberFormat="1" applyFont="1" applyFill="1" applyBorder="1" applyAlignment="1" applyProtection="1">
      <alignment horizontal="left" vertical="center"/>
      <protection hidden="1"/>
    </xf>
    <xf numFmtId="0" fontId="4" fillId="0" borderId="1" xfId="2" applyNumberFormat="1" applyFont="1" applyFill="1" applyBorder="1" applyAlignment="1" applyProtection="1">
      <alignment horizontal="center" vertical="center"/>
      <protection hidden="1"/>
    </xf>
    <xf numFmtId="168" fontId="5" fillId="0" borderId="0" xfId="2" applyNumberFormat="1" applyFill="1"/>
    <xf numFmtId="0" fontId="3" fillId="2" borderId="0" xfId="2" applyNumberFormat="1" applyFont="1" applyFill="1" applyAlignment="1" applyProtection="1">
      <protection hidden="1"/>
    </xf>
    <xf numFmtId="0" fontId="3" fillId="2" borderId="0" xfId="2" applyNumberFormat="1" applyFont="1" applyFill="1" applyAlignment="1" applyProtection="1">
      <alignment horizontal="right"/>
      <protection hidden="1"/>
    </xf>
    <xf numFmtId="0" fontId="8" fillId="2" borderId="0" xfId="2" applyNumberFormat="1" applyFont="1" applyFill="1" applyAlignment="1" applyProtection="1">
      <alignment horizontal="center" vertical="center" wrapText="1"/>
      <protection hidden="1"/>
    </xf>
    <xf numFmtId="0" fontId="3" fillId="2" borderId="0" xfId="2" applyNumberFormat="1" applyFont="1" applyFill="1" applyAlignment="1" applyProtection="1">
      <alignment horizontal="right" vertical="center" wrapText="1"/>
      <protection hidden="1"/>
    </xf>
    <xf numFmtId="169" fontId="3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2" applyNumberFormat="1" applyFont="1" applyFill="1" applyBorder="1" applyAlignment="1" applyProtection="1">
      <alignment horizontal="right" vertical="center" wrapText="1"/>
      <protection hidden="1"/>
    </xf>
    <xf numFmtId="0" fontId="3" fillId="2" borderId="0" xfId="2" applyFont="1" applyFill="1"/>
    <xf numFmtId="164" fontId="4" fillId="2" borderId="1" xfId="2" applyNumberFormat="1" applyFont="1" applyFill="1" applyBorder="1" applyAlignment="1" applyProtection="1">
      <alignment horizontal="right" vertical="center"/>
      <protection hidden="1"/>
    </xf>
    <xf numFmtId="164" fontId="4" fillId="2" borderId="0" xfId="2" applyNumberFormat="1" applyFont="1" applyFill="1" applyBorder="1" applyAlignment="1" applyProtection="1">
      <alignment horizontal="right" vertical="center"/>
      <protection hidden="1"/>
    </xf>
    <xf numFmtId="164" fontId="3" fillId="2" borderId="0" xfId="2" applyNumberFormat="1" applyFont="1" applyFill="1"/>
    <xf numFmtId="4" fontId="3" fillId="2" borderId="0" xfId="2" applyNumberFormat="1" applyFont="1" applyFill="1"/>
    <xf numFmtId="0" fontId="4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2" borderId="0" xfId="2" applyNumberFormat="1" applyFont="1" applyFill="1" applyAlignment="1" applyProtection="1">
      <alignment horizontal="center" vertical="center" wrapText="1"/>
      <protection hidden="1"/>
    </xf>
    <xf numFmtId="0" fontId="4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2" applyNumberFormat="1" applyFont="1" applyFill="1" applyBorder="1" applyAlignment="1" applyProtection="1">
      <alignment horizontal="right" vertical="center"/>
      <protection hidden="1"/>
    </xf>
    <xf numFmtId="49" fontId="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0" xfId="3" applyFont="1" applyFill="1"/>
    <xf numFmtId="0" fontId="3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0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left" wrapText="1" readingOrder="1"/>
    </xf>
    <xf numFmtId="164" fontId="4" fillId="0" borderId="1" xfId="1" applyNumberFormat="1" applyFont="1" applyFill="1" applyBorder="1" applyAlignment="1">
      <alignment horizontal="right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left" vertical="top" wrapText="1" readingOrder="1"/>
    </xf>
    <xf numFmtId="164" fontId="4" fillId="0" borderId="1" xfId="1" applyNumberFormat="1" applyFont="1" applyFill="1" applyBorder="1" applyAlignment="1">
      <alignment horizontal="right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left" vertical="top" wrapText="1" readingOrder="1"/>
    </xf>
    <xf numFmtId="164" fontId="3" fillId="0" borderId="1" xfId="1" applyNumberFormat="1" applyFont="1" applyFill="1" applyBorder="1" applyAlignment="1">
      <alignment horizontal="right" vertical="top" wrapText="1" readingOrder="1"/>
    </xf>
    <xf numFmtId="164" fontId="3" fillId="0" borderId="1" xfId="0" applyNumberFormat="1" applyFont="1" applyFill="1" applyBorder="1" applyAlignment="1">
      <alignment vertical="top" readingOrder="1"/>
    </xf>
    <xf numFmtId="170" fontId="3" fillId="0" borderId="1" xfId="2" applyNumberFormat="1" applyFont="1" applyFill="1" applyBorder="1" applyAlignment="1" applyProtection="1">
      <alignment horizontal="center" vertical="top" wrapText="1" readingOrder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 readingOrder="1"/>
      <protection hidden="1"/>
    </xf>
    <xf numFmtId="164" fontId="4" fillId="0" borderId="1" xfId="0" applyNumberFormat="1" applyFont="1" applyFill="1" applyBorder="1" applyAlignment="1">
      <alignment vertical="top" readingOrder="1"/>
    </xf>
    <xf numFmtId="0" fontId="3" fillId="0" borderId="1" xfId="2" applyNumberFormat="1" applyFont="1" applyFill="1" applyBorder="1" applyAlignment="1" applyProtection="1">
      <alignment horizontal="justify" vertical="top" wrapText="1" readingOrder="1"/>
      <protection hidden="1"/>
    </xf>
    <xf numFmtId="0" fontId="3" fillId="0" borderId="1" xfId="2" applyNumberFormat="1" applyFont="1" applyFill="1" applyBorder="1" applyAlignment="1" applyProtection="1">
      <alignment horizontal="center" vertical="top" readingOrder="1"/>
      <protection hidden="1"/>
    </xf>
    <xf numFmtId="0" fontId="4" fillId="0" borderId="1" xfId="0" applyFont="1" applyFill="1" applyBorder="1" applyAlignment="1">
      <alignment horizontal="center" vertical="top" readingOrder="1"/>
    </xf>
    <xf numFmtId="0" fontId="4" fillId="0" borderId="1" xfId="0" applyFont="1" applyFill="1" applyBorder="1" applyAlignment="1">
      <alignment vertical="top" wrapText="1" readingOrder="1"/>
    </xf>
    <xf numFmtId="171" fontId="4" fillId="0" borderId="1" xfId="0" applyNumberFormat="1" applyFont="1" applyFill="1" applyBorder="1" applyAlignment="1">
      <alignment vertical="top" readingOrder="1"/>
    </xf>
    <xf numFmtId="0" fontId="3" fillId="0" borderId="1" xfId="0" applyFont="1" applyFill="1" applyBorder="1" applyAlignment="1">
      <alignment horizontal="center" vertical="top" readingOrder="1"/>
    </xf>
    <xf numFmtId="0" fontId="3" fillId="0" borderId="1" xfId="0" applyFont="1" applyFill="1" applyBorder="1" applyAlignment="1">
      <alignment vertical="top" wrapText="1" readingOrder="1"/>
    </xf>
    <xf numFmtId="171" fontId="3" fillId="0" borderId="1" xfId="0" applyNumberFormat="1" applyFont="1" applyFill="1" applyBorder="1" applyAlignment="1">
      <alignment vertical="top" readingOrder="1"/>
    </xf>
    <xf numFmtId="0" fontId="4" fillId="0" borderId="1" xfId="0" applyFont="1" applyFill="1" applyBorder="1" applyAlignment="1">
      <alignment vertical="top" readingOrder="1"/>
    </xf>
    <xf numFmtId="0" fontId="3" fillId="0" borderId="1" xfId="0" applyFont="1" applyFill="1" applyBorder="1" applyAlignment="1">
      <alignment vertical="top" readingOrder="1"/>
    </xf>
    <xf numFmtId="0" fontId="4" fillId="0" borderId="0" xfId="0" applyFont="1" applyFill="1" applyBorder="1"/>
    <xf numFmtId="49" fontId="3" fillId="0" borderId="1" xfId="1" applyNumberFormat="1" applyFont="1" applyFill="1" applyBorder="1" applyAlignment="1">
      <alignment horizontal="center" vertical="center" wrapText="1" readingOrder="1"/>
    </xf>
    <xf numFmtId="0" fontId="4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172" fontId="3" fillId="2" borderId="1" xfId="2" applyNumberFormat="1" applyFont="1" applyFill="1" applyBorder="1" applyAlignment="1" applyProtection="1">
      <alignment horizontal="right" vertical="center"/>
      <protection hidden="1"/>
    </xf>
    <xf numFmtId="164" fontId="3" fillId="2" borderId="1" xfId="2" applyNumberFormat="1" applyFont="1" applyFill="1" applyBorder="1" applyAlignment="1" applyProtection="1">
      <alignment vertical="center"/>
      <protection hidden="1"/>
    </xf>
    <xf numFmtId="164" fontId="4" fillId="2" borderId="1" xfId="2" applyNumberFormat="1" applyFont="1" applyFill="1" applyBorder="1" applyAlignment="1" applyProtection="1">
      <alignment vertical="center"/>
      <protection hidden="1"/>
    </xf>
    <xf numFmtId="164" fontId="4" fillId="2" borderId="1" xfId="2" applyNumberFormat="1" applyFont="1" applyFill="1" applyBorder="1" applyAlignment="1" applyProtection="1">
      <protection hidden="1"/>
    </xf>
    <xf numFmtId="172" fontId="3" fillId="2" borderId="2" xfId="2" applyNumberFormat="1" applyFont="1" applyFill="1" applyBorder="1" applyAlignment="1" applyProtection="1">
      <alignment horizontal="right" vertical="center" wrapText="1"/>
      <protection hidden="1"/>
    </xf>
    <xf numFmtId="172" fontId="9" fillId="2" borderId="1" xfId="2" applyNumberFormat="1" applyFont="1" applyFill="1" applyBorder="1" applyAlignment="1" applyProtection="1">
      <alignment horizontal="right" vertical="center" wrapText="1"/>
      <protection hidden="1"/>
    </xf>
    <xf numFmtId="172" fontId="3" fillId="2" borderId="1" xfId="2" applyNumberFormat="1" applyFont="1" applyFill="1" applyBorder="1" applyAlignment="1" applyProtection="1">
      <alignment horizontal="right" vertical="center" wrapText="1"/>
      <protection hidden="1"/>
    </xf>
    <xf numFmtId="172" fontId="4" fillId="2" borderId="1" xfId="2" applyNumberFormat="1" applyFont="1" applyFill="1" applyBorder="1" applyAlignment="1" applyProtection="1">
      <alignment horizontal="right" vertical="center"/>
      <protection hidden="1"/>
    </xf>
    <xf numFmtId="0" fontId="4" fillId="2" borderId="3" xfId="1" applyNumberFormat="1" applyFont="1" applyFill="1" applyBorder="1" applyAlignment="1">
      <alignment horizontal="center" vertical="center" wrapText="1" readingOrder="1"/>
    </xf>
    <xf numFmtId="0" fontId="3" fillId="2" borderId="3" xfId="2" applyNumberFormat="1" applyFont="1" applyFill="1" applyBorder="1" applyAlignment="1" applyProtection="1">
      <alignment horizontal="center" vertical="center" wrapText="1"/>
      <protection hidden="1"/>
    </xf>
    <xf numFmtId="172" fontId="3" fillId="2" borderId="5" xfId="2" applyNumberFormat="1" applyFont="1" applyFill="1" applyBorder="1" applyAlignment="1" applyProtection="1">
      <alignment horizontal="right" vertical="center" wrapText="1"/>
      <protection hidden="1"/>
    </xf>
    <xf numFmtId="172" fontId="4" fillId="2" borderId="3" xfId="2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3" fillId="2" borderId="0" xfId="2" applyNumberFormat="1" applyFont="1" applyFill="1" applyAlignment="1" applyProtection="1">
      <alignment vertical="center" wrapText="1"/>
      <protection hidden="1"/>
    </xf>
    <xf numFmtId="0" fontId="0" fillId="0" borderId="0" xfId="0" applyFont="1" applyFill="1" applyBorder="1" applyAlignment="1">
      <alignment vertical="center" wrapText="1"/>
    </xf>
    <xf numFmtId="0" fontId="4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2" applyNumberFormat="1" applyFont="1" applyFill="1" applyAlignment="1" applyProtection="1">
      <alignment horizontal="center" vertical="center" wrapText="1"/>
      <protection hidden="1"/>
    </xf>
    <xf numFmtId="0" fontId="4" fillId="2" borderId="1" xfId="2" applyFont="1" applyFill="1" applyBorder="1" applyAlignment="1" applyProtection="1">
      <alignment horizontal="center" vertical="center"/>
      <protection hidden="1"/>
    </xf>
    <xf numFmtId="0" fontId="3" fillId="0" borderId="0" xfId="2" applyNumberFormat="1" applyFont="1" applyFill="1" applyAlignment="1" applyProtection="1">
      <alignment vertical="center" wrapText="1"/>
      <protection hidden="1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2" applyFont="1" applyFill="1" applyBorder="1" applyAlignment="1" applyProtection="1">
      <alignment horizontal="center" vertical="center"/>
      <protection hidden="1"/>
    </xf>
    <xf numFmtId="0" fontId="8" fillId="2" borderId="0" xfId="2" applyNumberFormat="1" applyFont="1" applyFill="1" applyAlignment="1" applyProtection="1">
      <alignment horizontal="center" vertical="center" wrapText="1"/>
      <protection hidden="1"/>
    </xf>
    <xf numFmtId="0" fontId="4" fillId="2" borderId="3" xfId="2" applyFont="1" applyFill="1" applyBorder="1" applyAlignment="1" applyProtection="1">
      <alignment horizontal="center" vertical="center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B1" workbookViewId="0">
      <selection activeCell="C8" sqref="C8"/>
    </sheetView>
  </sheetViews>
  <sheetFormatPr defaultColWidth="9.109375" defaultRowHeight="15.6" x14ac:dyDescent="0.3"/>
  <cols>
    <col min="1" max="1" width="28.44140625" style="53" customWidth="1"/>
    <col min="2" max="2" width="147.33203125" style="53" customWidth="1"/>
    <col min="3" max="3" width="16.5546875" style="53" customWidth="1"/>
    <col min="4" max="4" width="12.6640625" style="53" customWidth="1"/>
    <col min="5" max="5" width="14.5546875" style="53" customWidth="1"/>
    <col min="6" max="16384" width="9.109375" style="53"/>
  </cols>
  <sheetData>
    <row r="1" spans="1:5" x14ac:dyDescent="0.3">
      <c r="A1" s="97" t="s">
        <v>115</v>
      </c>
      <c r="B1" s="97"/>
      <c r="C1" s="97"/>
      <c r="D1" s="97"/>
      <c r="E1" s="97"/>
    </row>
    <row r="3" spans="1:5" ht="15.75" customHeight="1" x14ac:dyDescent="0.3">
      <c r="A3" s="98" t="s">
        <v>116</v>
      </c>
      <c r="B3" s="98"/>
      <c r="C3" s="98"/>
      <c r="D3" s="98"/>
      <c r="E3" s="98"/>
    </row>
    <row r="4" spans="1:5" x14ac:dyDescent="0.3">
      <c r="B4" s="54"/>
      <c r="C4" s="54"/>
      <c r="E4" s="53" t="s">
        <v>2</v>
      </c>
    </row>
    <row r="5" spans="1:5" ht="17.399999999999999" x14ac:dyDescent="0.3">
      <c r="A5" s="99" t="s">
        <v>254</v>
      </c>
      <c r="B5" s="99" t="s">
        <v>117</v>
      </c>
      <c r="C5" s="100" t="s">
        <v>118</v>
      </c>
      <c r="D5" s="100"/>
      <c r="E5" s="100"/>
    </row>
    <row r="6" spans="1:5" ht="96.6" customHeight="1" x14ac:dyDescent="0.3">
      <c r="A6" s="99"/>
      <c r="B6" s="99"/>
      <c r="C6" s="83" t="s">
        <v>250</v>
      </c>
      <c r="D6" s="83" t="s">
        <v>119</v>
      </c>
      <c r="E6" s="84" t="s">
        <v>98</v>
      </c>
    </row>
    <row r="7" spans="1:5" ht="15.6" customHeight="1" x14ac:dyDescent="0.3">
      <c r="A7" s="81" t="s">
        <v>248</v>
      </c>
      <c r="B7" s="81" t="s">
        <v>249</v>
      </c>
      <c r="C7" s="55">
        <v>3</v>
      </c>
      <c r="D7" s="55">
        <v>4</v>
      </c>
      <c r="E7" s="56">
        <v>5</v>
      </c>
    </row>
    <row r="8" spans="1:5" x14ac:dyDescent="0.3">
      <c r="A8" s="57" t="s">
        <v>120</v>
      </c>
      <c r="B8" s="58" t="s">
        <v>121</v>
      </c>
      <c r="C8" s="59">
        <f>SUM(C9+C40)</f>
        <v>3997382.3999999994</v>
      </c>
      <c r="D8" s="59">
        <f t="shared" ref="D8:E8" si="0">SUM(D9+D40)</f>
        <v>-7009.4</v>
      </c>
      <c r="E8" s="59">
        <f t="shared" si="0"/>
        <v>3990372.9999999995</v>
      </c>
    </row>
    <row r="9" spans="1:5" x14ac:dyDescent="0.3">
      <c r="A9" s="60" t="s">
        <v>122</v>
      </c>
      <c r="B9" s="61" t="s">
        <v>123</v>
      </c>
      <c r="C9" s="62">
        <f>SUM(C10+C12+C14+C19+C22+C25+C30+C32+C33+C38+C39)</f>
        <v>1378175</v>
      </c>
      <c r="D9" s="62">
        <f t="shared" ref="D9:E9" si="1">SUM(D10+D12+D14+D19+D22+D25+D30+D32+D33+D38+D39)</f>
        <v>0</v>
      </c>
      <c r="E9" s="62">
        <f t="shared" si="1"/>
        <v>1378175</v>
      </c>
    </row>
    <row r="10" spans="1:5" x14ac:dyDescent="0.3">
      <c r="A10" s="63" t="s">
        <v>124</v>
      </c>
      <c r="B10" s="64" t="s">
        <v>125</v>
      </c>
      <c r="C10" s="65">
        <f>SUM(C11)</f>
        <v>1076214.6000000001</v>
      </c>
      <c r="D10" s="65">
        <f>SUM(D11)</f>
        <v>0</v>
      </c>
      <c r="E10" s="66">
        <f t="shared" ref="E10:E32" si="2">SUM(C10:D10)</f>
        <v>1076214.6000000001</v>
      </c>
    </row>
    <row r="11" spans="1:5" x14ac:dyDescent="0.3">
      <c r="A11" s="63" t="s">
        <v>126</v>
      </c>
      <c r="B11" s="64" t="s">
        <v>127</v>
      </c>
      <c r="C11" s="65">
        <v>1076214.6000000001</v>
      </c>
      <c r="D11" s="65">
        <v>0</v>
      </c>
      <c r="E11" s="66">
        <f t="shared" si="2"/>
        <v>1076214.6000000001</v>
      </c>
    </row>
    <row r="12" spans="1:5" ht="19.5" customHeight="1" x14ac:dyDescent="0.3">
      <c r="A12" s="63" t="s">
        <v>128</v>
      </c>
      <c r="B12" s="64" t="s">
        <v>129</v>
      </c>
      <c r="C12" s="65">
        <f>SUM(C13)</f>
        <v>24884.7</v>
      </c>
      <c r="D12" s="65">
        <f>SUM(D13)</f>
        <v>0</v>
      </c>
      <c r="E12" s="66">
        <f t="shared" si="2"/>
        <v>24884.7</v>
      </c>
    </row>
    <row r="13" spans="1:5" ht="21" customHeight="1" x14ac:dyDescent="0.3">
      <c r="A13" s="63" t="s">
        <v>130</v>
      </c>
      <c r="B13" s="64" t="s">
        <v>131</v>
      </c>
      <c r="C13" s="65">
        <v>24884.7</v>
      </c>
      <c r="D13" s="65"/>
      <c r="E13" s="66">
        <f t="shared" si="2"/>
        <v>24884.7</v>
      </c>
    </row>
    <row r="14" spans="1:5" x14ac:dyDescent="0.3">
      <c r="A14" s="63" t="s">
        <v>132</v>
      </c>
      <c r="B14" s="64" t="s">
        <v>133</v>
      </c>
      <c r="C14" s="65">
        <f>SUM(C15:C18)</f>
        <v>93604.3</v>
      </c>
      <c r="D14" s="65">
        <f>SUM(D15:D18)</f>
        <v>0</v>
      </c>
      <c r="E14" s="66">
        <f t="shared" si="2"/>
        <v>93604.3</v>
      </c>
    </row>
    <row r="15" spans="1:5" ht="22.5" customHeight="1" x14ac:dyDescent="0.3">
      <c r="A15" s="63" t="s">
        <v>134</v>
      </c>
      <c r="B15" s="64" t="s">
        <v>135</v>
      </c>
      <c r="C15" s="65">
        <v>63738.3</v>
      </c>
      <c r="D15" s="65">
        <v>0</v>
      </c>
      <c r="E15" s="66">
        <f t="shared" si="2"/>
        <v>63738.3</v>
      </c>
    </row>
    <row r="16" spans="1:5" ht="19.5" customHeight="1" x14ac:dyDescent="0.3">
      <c r="A16" s="55" t="s">
        <v>136</v>
      </c>
      <c r="B16" s="64" t="s">
        <v>137</v>
      </c>
      <c r="C16" s="65">
        <v>20220.7</v>
      </c>
      <c r="D16" s="65">
        <v>0</v>
      </c>
      <c r="E16" s="66">
        <f t="shared" si="2"/>
        <v>20220.7</v>
      </c>
    </row>
    <row r="17" spans="1:5" x14ac:dyDescent="0.3">
      <c r="A17" s="63" t="s">
        <v>138</v>
      </c>
      <c r="B17" s="64" t="s">
        <v>139</v>
      </c>
      <c r="C17" s="65">
        <v>3145.3</v>
      </c>
      <c r="D17" s="65"/>
      <c r="E17" s="66">
        <f t="shared" si="2"/>
        <v>3145.3</v>
      </c>
    </row>
    <row r="18" spans="1:5" ht="21.75" customHeight="1" x14ac:dyDescent="0.3">
      <c r="A18" s="63" t="s">
        <v>140</v>
      </c>
      <c r="B18" s="64" t="s">
        <v>141</v>
      </c>
      <c r="C18" s="65">
        <v>6500</v>
      </c>
      <c r="D18" s="65">
        <v>0</v>
      </c>
      <c r="E18" s="66">
        <f t="shared" si="2"/>
        <v>6500</v>
      </c>
    </row>
    <row r="19" spans="1:5" x14ac:dyDescent="0.3">
      <c r="A19" s="63" t="s">
        <v>142</v>
      </c>
      <c r="B19" s="64" t="s">
        <v>143</v>
      </c>
      <c r="C19" s="65">
        <f>SUM(C20:C21)</f>
        <v>51024.9</v>
      </c>
      <c r="D19" s="65">
        <f>SUM(D20:D21)</f>
        <v>0</v>
      </c>
      <c r="E19" s="66">
        <f t="shared" si="2"/>
        <v>51024.9</v>
      </c>
    </row>
    <row r="20" spans="1:5" x14ac:dyDescent="0.3">
      <c r="A20" s="63" t="s">
        <v>144</v>
      </c>
      <c r="B20" s="64" t="s">
        <v>145</v>
      </c>
      <c r="C20" s="65">
        <v>15402.5</v>
      </c>
      <c r="D20" s="65">
        <v>0</v>
      </c>
      <c r="E20" s="66">
        <f t="shared" si="2"/>
        <v>15402.5</v>
      </c>
    </row>
    <row r="21" spans="1:5" x14ac:dyDescent="0.3">
      <c r="A21" s="63" t="s">
        <v>146</v>
      </c>
      <c r="B21" s="64" t="s">
        <v>147</v>
      </c>
      <c r="C21" s="65">
        <v>35622.400000000001</v>
      </c>
      <c r="D21" s="65">
        <v>0</v>
      </c>
      <c r="E21" s="66">
        <f t="shared" si="2"/>
        <v>35622.400000000001</v>
      </c>
    </row>
    <row r="22" spans="1:5" x14ac:dyDescent="0.3">
      <c r="A22" s="63" t="s">
        <v>148</v>
      </c>
      <c r="B22" s="64" t="s">
        <v>149</v>
      </c>
      <c r="C22" s="65">
        <f>SUM(C23:C24)</f>
        <v>4746.7</v>
      </c>
      <c r="D22" s="65">
        <f>SUM(D23:D24)</f>
        <v>0</v>
      </c>
      <c r="E22" s="66">
        <f t="shared" si="2"/>
        <v>4746.7</v>
      </c>
    </row>
    <row r="23" spans="1:5" ht="36.75" customHeight="1" x14ac:dyDescent="0.3">
      <c r="A23" s="63" t="s">
        <v>150</v>
      </c>
      <c r="B23" s="64" t="s">
        <v>151</v>
      </c>
      <c r="C23" s="65">
        <v>4681.7</v>
      </c>
      <c r="D23" s="65">
        <v>0</v>
      </c>
      <c r="E23" s="66">
        <f t="shared" si="2"/>
        <v>4681.7</v>
      </c>
    </row>
    <row r="24" spans="1:5" ht="21" customHeight="1" x14ac:dyDescent="0.3">
      <c r="A24" s="63" t="s">
        <v>152</v>
      </c>
      <c r="B24" s="64" t="s">
        <v>153</v>
      </c>
      <c r="C24" s="65">
        <v>65</v>
      </c>
      <c r="D24" s="65"/>
      <c r="E24" s="66">
        <f t="shared" si="2"/>
        <v>65</v>
      </c>
    </row>
    <row r="25" spans="1:5" ht="31.5" customHeight="1" x14ac:dyDescent="0.3">
      <c r="A25" s="63" t="s">
        <v>154</v>
      </c>
      <c r="B25" s="64" t="s">
        <v>155</v>
      </c>
      <c r="C25" s="65">
        <f>SUM(C26:C29)</f>
        <v>69009</v>
      </c>
      <c r="D25" s="65">
        <f>SUM(D26:D29)</f>
        <v>0</v>
      </c>
      <c r="E25" s="66">
        <f t="shared" si="2"/>
        <v>69009</v>
      </c>
    </row>
    <row r="26" spans="1:5" ht="36" customHeight="1" x14ac:dyDescent="0.3">
      <c r="A26" s="63" t="s">
        <v>156</v>
      </c>
      <c r="B26" s="64" t="s">
        <v>157</v>
      </c>
      <c r="C26" s="65">
        <v>64</v>
      </c>
      <c r="D26" s="65"/>
      <c r="E26" s="66">
        <f t="shared" si="2"/>
        <v>64</v>
      </c>
    </row>
    <row r="27" spans="1:5" ht="52.5" customHeight="1" x14ac:dyDescent="0.3">
      <c r="A27" s="63" t="s">
        <v>158</v>
      </c>
      <c r="B27" s="64" t="s">
        <v>159</v>
      </c>
      <c r="C27" s="65">
        <v>53840</v>
      </c>
      <c r="D27" s="65"/>
      <c r="E27" s="66">
        <f t="shared" si="2"/>
        <v>53840</v>
      </c>
    </row>
    <row r="28" spans="1:5" ht="33.75" customHeight="1" x14ac:dyDescent="0.3">
      <c r="A28" s="63" t="s">
        <v>160</v>
      </c>
      <c r="B28" s="64" t="s">
        <v>161</v>
      </c>
      <c r="C28" s="65">
        <v>5</v>
      </c>
      <c r="D28" s="65"/>
      <c r="E28" s="66">
        <f t="shared" si="2"/>
        <v>5</v>
      </c>
    </row>
    <row r="29" spans="1:5" ht="34.5" customHeight="1" x14ac:dyDescent="0.3">
      <c r="A29" s="63" t="s">
        <v>162</v>
      </c>
      <c r="B29" s="64" t="s">
        <v>163</v>
      </c>
      <c r="C29" s="65">
        <v>15100</v>
      </c>
      <c r="D29" s="65"/>
      <c r="E29" s="66">
        <f t="shared" si="2"/>
        <v>15100</v>
      </c>
    </row>
    <row r="30" spans="1:5" x14ac:dyDescent="0.3">
      <c r="A30" s="63" t="s">
        <v>164</v>
      </c>
      <c r="B30" s="64" t="s">
        <v>165</v>
      </c>
      <c r="C30" s="65">
        <f>SUM(C31)</f>
        <v>-80.099999999999994</v>
      </c>
      <c r="D30" s="65">
        <f>SUM(D31)</f>
        <v>0</v>
      </c>
      <c r="E30" s="66">
        <f t="shared" si="2"/>
        <v>-80.099999999999994</v>
      </c>
    </row>
    <row r="31" spans="1:5" x14ac:dyDescent="0.3">
      <c r="A31" s="63" t="s">
        <v>166</v>
      </c>
      <c r="B31" s="64" t="s">
        <v>167</v>
      </c>
      <c r="C31" s="65">
        <v>-80.099999999999994</v>
      </c>
      <c r="D31" s="65"/>
      <c r="E31" s="66">
        <f t="shared" si="2"/>
        <v>-80.099999999999994</v>
      </c>
    </row>
    <row r="32" spans="1:5" x14ac:dyDescent="0.3">
      <c r="A32" s="63" t="s">
        <v>168</v>
      </c>
      <c r="B32" s="64" t="s">
        <v>169</v>
      </c>
      <c r="C32" s="65">
        <v>14000.2</v>
      </c>
      <c r="D32" s="65"/>
      <c r="E32" s="66">
        <f t="shared" si="2"/>
        <v>14000.2</v>
      </c>
    </row>
    <row r="33" spans="1:5" ht="21.75" customHeight="1" x14ac:dyDescent="0.3">
      <c r="A33" s="63" t="s">
        <v>170</v>
      </c>
      <c r="B33" s="64" t="s">
        <v>171</v>
      </c>
      <c r="C33" s="65">
        <f t="shared" ref="C33:E33" si="3">SUM(C34:C37)</f>
        <v>29522.799999999999</v>
      </c>
      <c r="D33" s="65">
        <f t="shared" si="3"/>
        <v>0</v>
      </c>
      <c r="E33" s="65">
        <f t="shared" si="3"/>
        <v>29522.799999999999</v>
      </c>
    </row>
    <row r="34" spans="1:5" x14ac:dyDescent="0.3">
      <c r="A34" s="63" t="s">
        <v>172</v>
      </c>
      <c r="B34" s="64" t="s">
        <v>173</v>
      </c>
      <c r="C34" s="65">
        <v>26950</v>
      </c>
      <c r="D34" s="65"/>
      <c r="E34" s="66">
        <f t="shared" ref="E34:E39" si="4">SUM(C34:D34)</f>
        <v>26950</v>
      </c>
    </row>
    <row r="35" spans="1:5" ht="44.25" customHeight="1" x14ac:dyDescent="0.3">
      <c r="A35" s="63" t="s">
        <v>174</v>
      </c>
      <c r="B35" s="64" t="s">
        <v>175</v>
      </c>
      <c r="C35" s="65">
        <v>1253.8</v>
      </c>
      <c r="D35" s="65"/>
      <c r="E35" s="66">
        <f t="shared" si="4"/>
        <v>1253.8</v>
      </c>
    </row>
    <row r="36" spans="1:5" ht="25.5" customHeight="1" x14ac:dyDescent="0.3">
      <c r="A36" s="63" t="s">
        <v>176</v>
      </c>
      <c r="B36" s="64" t="s">
        <v>177</v>
      </c>
      <c r="C36" s="65">
        <v>1229</v>
      </c>
      <c r="D36" s="65"/>
      <c r="E36" s="66">
        <f t="shared" si="4"/>
        <v>1229</v>
      </c>
    </row>
    <row r="37" spans="1:5" ht="31.5" customHeight="1" x14ac:dyDescent="0.3">
      <c r="A37" s="67" t="s">
        <v>178</v>
      </c>
      <c r="B37" s="68" t="s">
        <v>179</v>
      </c>
      <c r="C37" s="65">
        <v>90</v>
      </c>
      <c r="D37" s="65"/>
      <c r="E37" s="66">
        <f t="shared" si="4"/>
        <v>90</v>
      </c>
    </row>
    <row r="38" spans="1:5" x14ac:dyDescent="0.3">
      <c r="A38" s="63" t="s">
        <v>180</v>
      </c>
      <c r="B38" s="64" t="s">
        <v>181</v>
      </c>
      <c r="C38" s="65">
        <v>15210.8</v>
      </c>
      <c r="D38" s="65"/>
      <c r="E38" s="66">
        <f t="shared" si="4"/>
        <v>15210.8</v>
      </c>
    </row>
    <row r="39" spans="1:5" x14ac:dyDescent="0.3">
      <c r="A39" s="63" t="s">
        <v>182</v>
      </c>
      <c r="B39" s="64" t="s">
        <v>183</v>
      </c>
      <c r="C39" s="65">
        <v>37.1</v>
      </c>
      <c r="D39" s="65"/>
      <c r="E39" s="66">
        <f t="shared" si="4"/>
        <v>37.1</v>
      </c>
    </row>
    <row r="40" spans="1:5" x14ac:dyDescent="0.3">
      <c r="A40" s="60" t="s">
        <v>184</v>
      </c>
      <c r="B40" s="61" t="s">
        <v>185</v>
      </c>
      <c r="C40" s="62">
        <f t="shared" ref="C40:E40" si="5">SUM(C41+C68+C70+C66)</f>
        <v>2619207.3999999994</v>
      </c>
      <c r="D40" s="62">
        <f t="shared" si="5"/>
        <v>-7009.4</v>
      </c>
      <c r="E40" s="62">
        <f t="shared" si="5"/>
        <v>2612197.9999999995</v>
      </c>
    </row>
    <row r="41" spans="1:5" ht="26.25" customHeight="1" x14ac:dyDescent="0.3">
      <c r="A41" s="60" t="s">
        <v>186</v>
      </c>
      <c r="B41" s="61" t="s">
        <v>187</v>
      </c>
      <c r="C41" s="62">
        <f>SUM(C42+C46+C56+C64)</f>
        <v>2626793.5999999996</v>
      </c>
      <c r="D41" s="62">
        <f>SUM(D42+D46+D56+D64)</f>
        <v>-7009.4</v>
      </c>
      <c r="E41" s="69">
        <f>SUM(C41:D41)</f>
        <v>2619784.1999999997</v>
      </c>
    </row>
    <row r="42" spans="1:5" ht="17.25" customHeight="1" x14ac:dyDescent="0.3">
      <c r="A42" s="60" t="s">
        <v>188</v>
      </c>
      <c r="B42" s="61" t="s">
        <v>189</v>
      </c>
      <c r="C42" s="62">
        <f>SUM(C45+C44+C43)</f>
        <v>96550.6</v>
      </c>
      <c r="D42" s="62">
        <f t="shared" ref="D42:E42" si="6">SUM(D45+D44+D43)</f>
        <v>0</v>
      </c>
      <c r="E42" s="62">
        <f t="shared" si="6"/>
        <v>96550.6</v>
      </c>
    </row>
    <row r="43" spans="1:5" hidden="1" x14ac:dyDescent="0.3">
      <c r="A43" s="63" t="s">
        <v>190</v>
      </c>
      <c r="B43" s="64" t="s">
        <v>191</v>
      </c>
      <c r="C43" s="65"/>
      <c r="D43" s="65">
        <v>0</v>
      </c>
      <c r="E43" s="66">
        <f>SUM(C43:D43)</f>
        <v>0</v>
      </c>
    </row>
    <row r="44" spans="1:5" ht="19.5" customHeight="1" x14ac:dyDescent="0.3">
      <c r="A44" s="63" t="s">
        <v>192</v>
      </c>
      <c r="B44" s="64" t="s">
        <v>193</v>
      </c>
      <c r="C44" s="65">
        <v>72216.800000000003</v>
      </c>
      <c r="D44" s="65"/>
      <c r="E44" s="66">
        <f>SUM(C44:D44)</f>
        <v>72216.800000000003</v>
      </c>
    </row>
    <row r="45" spans="1:5" x14ac:dyDescent="0.3">
      <c r="A45" s="63" t="s">
        <v>194</v>
      </c>
      <c r="B45" s="64" t="s">
        <v>195</v>
      </c>
      <c r="C45" s="65">
        <v>24333.8</v>
      </c>
      <c r="D45" s="65"/>
      <c r="E45" s="66">
        <f>SUM(C45:D45)</f>
        <v>24333.8</v>
      </c>
    </row>
    <row r="46" spans="1:5" ht="23.25" customHeight="1" x14ac:dyDescent="0.3">
      <c r="A46" s="60" t="s">
        <v>196</v>
      </c>
      <c r="B46" s="61" t="s">
        <v>197</v>
      </c>
      <c r="C46" s="62">
        <f t="shared" ref="C46:E46" si="7">SUM(C47:C55)</f>
        <v>970443.3</v>
      </c>
      <c r="D46" s="62">
        <f t="shared" si="7"/>
        <v>0</v>
      </c>
      <c r="E46" s="62">
        <f t="shared" si="7"/>
        <v>970443.3</v>
      </c>
    </row>
    <row r="47" spans="1:5" ht="34.5" customHeight="1" x14ac:dyDescent="0.3">
      <c r="A47" s="63" t="s">
        <v>198</v>
      </c>
      <c r="B47" s="70" t="s">
        <v>199</v>
      </c>
      <c r="C47" s="65">
        <v>47745.8</v>
      </c>
      <c r="D47" s="65"/>
      <c r="E47" s="66">
        <f t="shared" ref="E47:E72" si="8">SUM(C47:D47)</f>
        <v>47745.8</v>
      </c>
    </row>
    <row r="48" spans="1:5" ht="24.75" customHeight="1" x14ac:dyDescent="0.3">
      <c r="A48" s="63" t="s">
        <v>200</v>
      </c>
      <c r="B48" s="64" t="s">
        <v>201</v>
      </c>
      <c r="C48" s="65">
        <v>151146.70000000001</v>
      </c>
      <c r="D48" s="65">
        <v>0</v>
      </c>
      <c r="E48" s="66">
        <f>SUM(C48:D48)</f>
        <v>151146.70000000001</v>
      </c>
    </row>
    <row r="49" spans="1:5" ht="38.25" customHeight="1" x14ac:dyDescent="0.3">
      <c r="A49" s="63" t="s">
        <v>202</v>
      </c>
      <c r="B49" s="70" t="s">
        <v>203</v>
      </c>
      <c r="C49" s="65">
        <v>610.5</v>
      </c>
      <c r="D49" s="65"/>
      <c r="E49" s="66">
        <f t="shared" si="8"/>
        <v>610.5</v>
      </c>
    </row>
    <row r="50" spans="1:5" ht="22.5" customHeight="1" x14ac:dyDescent="0.3">
      <c r="A50" s="63" t="s">
        <v>204</v>
      </c>
      <c r="B50" s="70" t="s">
        <v>205</v>
      </c>
      <c r="C50" s="65">
        <v>4134.3999999999996</v>
      </c>
      <c r="D50" s="65">
        <v>0</v>
      </c>
      <c r="E50" s="66">
        <f t="shared" si="8"/>
        <v>4134.3999999999996</v>
      </c>
    </row>
    <row r="51" spans="1:5" ht="31.2" hidden="1" x14ac:dyDescent="0.3">
      <c r="A51" s="63" t="s">
        <v>206</v>
      </c>
      <c r="B51" s="64" t="s">
        <v>207</v>
      </c>
      <c r="C51" s="66">
        <v>0</v>
      </c>
      <c r="D51" s="66">
        <v>0</v>
      </c>
      <c r="E51" s="66">
        <f t="shared" si="8"/>
        <v>0</v>
      </c>
    </row>
    <row r="52" spans="1:5" ht="19.5" customHeight="1" x14ac:dyDescent="0.3">
      <c r="A52" s="63" t="s">
        <v>208</v>
      </c>
      <c r="B52" s="64" t="s">
        <v>209</v>
      </c>
      <c r="C52" s="66">
        <v>93.2</v>
      </c>
      <c r="D52" s="66">
        <v>0</v>
      </c>
      <c r="E52" s="66">
        <f t="shared" si="8"/>
        <v>93.2</v>
      </c>
    </row>
    <row r="53" spans="1:5" ht="37.5" customHeight="1" x14ac:dyDescent="0.3">
      <c r="A53" s="63" t="s">
        <v>210</v>
      </c>
      <c r="B53" s="70" t="s">
        <v>211</v>
      </c>
      <c r="C53" s="66">
        <v>43909.3</v>
      </c>
      <c r="D53" s="66"/>
      <c r="E53" s="66">
        <f t="shared" si="8"/>
        <v>43909.3</v>
      </c>
    </row>
    <row r="54" spans="1:5" ht="33" hidden="1" customHeight="1" x14ac:dyDescent="0.3">
      <c r="A54" s="71"/>
      <c r="B54" s="70"/>
      <c r="C54" s="66"/>
      <c r="D54" s="66"/>
      <c r="E54" s="66"/>
    </row>
    <row r="55" spans="1:5" x14ac:dyDescent="0.3">
      <c r="A55" s="63" t="s">
        <v>212</v>
      </c>
      <c r="B55" s="64" t="s">
        <v>213</v>
      </c>
      <c r="C55" s="66">
        <v>722803.4</v>
      </c>
      <c r="D55" s="66"/>
      <c r="E55" s="66">
        <f t="shared" si="8"/>
        <v>722803.4</v>
      </c>
    </row>
    <row r="56" spans="1:5" ht="23.25" customHeight="1" x14ac:dyDescent="0.3">
      <c r="A56" s="60" t="s">
        <v>214</v>
      </c>
      <c r="B56" s="61" t="s">
        <v>215</v>
      </c>
      <c r="C56" s="69">
        <f>SUM(C57:C63)</f>
        <v>1513821.9</v>
      </c>
      <c r="D56" s="69">
        <f>SUM(D57:D63)</f>
        <v>-7413.9</v>
      </c>
      <c r="E56" s="69">
        <f t="shared" si="8"/>
        <v>1506408</v>
      </c>
    </row>
    <row r="57" spans="1:5" ht="24" customHeight="1" x14ac:dyDescent="0.3">
      <c r="A57" s="63" t="s">
        <v>216</v>
      </c>
      <c r="B57" s="70" t="s">
        <v>217</v>
      </c>
      <c r="C57" s="66">
        <v>1447728.7</v>
      </c>
      <c r="D57" s="66"/>
      <c r="E57" s="66">
        <f t="shared" si="8"/>
        <v>1447728.7</v>
      </c>
    </row>
    <row r="58" spans="1:5" ht="41.25" customHeight="1" x14ac:dyDescent="0.3">
      <c r="A58" s="63" t="s">
        <v>218</v>
      </c>
      <c r="B58" s="70" t="s">
        <v>219</v>
      </c>
      <c r="C58" s="66">
        <v>30765</v>
      </c>
      <c r="D58" s="66"/>
      <c r="E58" s="66">
        <f t="shared" si="8"/>
        <v>30765</v>
      </c>
    </row>
    <row r="59" spans="1:5" ht="41.25" customHeight="1" x14ac:dyDescent="0.3">
      <c r="A59" s="63" t="s">
        <v>220</v>
      </c>
      <c r="B59" s="70" t="s">
        <v>221</v>
      </c>
      <c r="C59" s="66">
        <v>20388.3</v>
      </c>
      <c r="D59" s="66">
        <v>-7413.9</v>
      </c>
      <c r="E59" s="66">
        <f t="shared" si="8"/>
        <v>12974.4</v>
      </c>
    </row>
    <row r="60" spans="1:5" ht="25.5" customHeight="1" x14ac:dyDescent="0.3">
      <c r="A60" s="63" t="s">
        <v>222</v>
      </c>
      <c r="B60" s="70" t="s">
        <v>223</v>
      </c>
      <c r="C60" s="66">
        <v>3919.5</v>
      </c>
      <c r="D60" s="66">
        <v>0</v>
      </c>
      <c r="E60" s="66">
        <f t="shared" si="8"/>
        <v>3919.5</v>
      </c>
    </row>
    <row r="61" spans="1:5" ht="42" customHeight="1" x14ac:dyDescent="0.3">
      <c r="A61" s="63" t="s">
        <v>224</v>
      </c>
      <c r="B61" s="70" t="s">
        <v>225</v>
      </c>
      <c r="C61" s="66">
        <v>9.8000000000000007</v>
      </c>
      <c r="D61" s="66">
        <v>0</v>
      </c>
      <c r="E61" s="66">
        <f t="shared" si="8"/>
        <v>9.8000000000000007</v>
      </c>
    </row>
    <row r="62" spans="1:5" ht="51.75" customHeight="1" x14ac:dyDescent="0.3">
      <c r="A62" s="63" t="s">
        <v>226</v>
      </c>
      <c r="B62" s="70" t="s">
        <v>227</v>
      </c>
      <c r="C62" s="66">
        <v>4638.2</v>
      </c>
      <c r="D62" s="66"/>
      <c r="E62" s="66">
        <f t="shared" si="8"/>
        <v>4638.2</v>
      </c>
    </row>
    <row r="63" spans="1:5" ht="18.75" customHeight="1" x14ac:dyDescent="0.3">
      <c r="A63" s="63" t="s">
        <v>228</v>
      </c>
      <c r="B63" s="64" t="s">
        <v>229</v>
      </c>
      <c r="C63" s="66">
        <v>6372.4</v>
      </c>
      <c r="D63" s="66">
        <v>0</v>
      </c>
      <c r="E63" s="66">
        <f t="shared" si="8"/>
        <v>6372.4</v>
      </c>
    </row>
    <row r="64" spans="1:5" x14ac:dyDescent="0.3">
      <c r="A64" s="60" t="s">
        <v>230</v>
      </c>
      <c r="B64" s="61" t="s">
        <v>231</v>
      </c>
      <c r="C64" s="69">
        <f>SUM(C65)</f>
        <v>45977.8</v>
      </c>
      <c r="D64" s="69">
        <f>SUM(D65)</f>
        <v>404.5</v>
      </c>
      <c r="E64" s="69">
        <f t="shared" si="8"/>
        <v>46382.3</v>
      </c>
    </row>
    <row r="65" spans="1:5" ht="22.5" customHeight="1" x14ac:dyDescent="0.3">
      <c r="A65" s="63" t="s">
        <v>232</v>
      </c>
      <c r="B65" s="64" t="s">
        <v>233</v>
      </c>
      <c r="C65" s="66">
        <v>45977.8</v>
      </c>
      <c r="D65" s="66">
        <v>404.5</v>
      </c>
      <c r="E65" s="66">
        <f t="shared" si="8"/>
        <v>46382.3</v>
      </c>
    </row>
    <row r="66" spans="1:5" ht="20.25" customHeight="1" x14ac:dyDescent="0.3">
      <c r="A66" s="72" t="s">
        <v>234</v>
      </c>
      <c r="B66" s="73" t="s">
        <v>235</v>
      </c>
      <c r="C66" s="74">
        <f>SUM(C67)</f>
        <v>2060</v>
      </c>
      <c r="D66" s="69">
        <f>SUM(D67)</f>
        <v>0</v>
      </c>
      <c r="E66" s="69">
        <f t="shared" si="8"/>
        <v>2060</v>
      </c>
    </row>
    <row r="67" spans="1:5" ht="24" customHeight="1" x14ac:dyDescent="0.3">
      <c r="A67" s="75" t="s">
        <v>236</v>
      </c>
      <c r="B67" s="76" t="s">
        <v>237</v>
      </c>
      <c r="C67" s="77">
        <v>2060</v>
      </c>
      <c r="D67" s="66"/>
      <c r="E67" s="66">
        <f t="shared" si="8"/>
        <v>2060</v>
      </c>
    </row>
    <row r="68" spans="1:5" x14ac:dyDescent="0.3">
      <c r="A68" s="72" t="s">
        <v>238</v>
      </c>
      <c r="B68" s="78" t="s">
        <v>239</v>
      </c>
      <c r="C68" s="74">
        <f>SUM(C69)</f>
        <v>0</v>
      </c>
      <c r="D68" s="69">
        <f>SUM(D69)</f>
        <v>0</v>
      </c>
      <c r="E68" s="69">
        <f t="shared" si="8"/>
        <v>0</v>
      </c>
    </row>
    <row r="69" spans="1:5" x14ac:dyDescent="0.3">
      <c r="A69" s="75" t="s">
        <v>240</v>
      </c>
      <c r="B69" s="79" t="s">
        <v>241</v>
      </c>
      <c r="C69" s="77"/>
      <c r="D69" s="66"/>
      <c r="E69" s="66">
        <f t="shared" si="8"/>
        <v>0</v>
      </c>
    </row>
    <row r="70" spans="1:5" s="80" customFormat="1" ht="36.75" customHeight="1" x14ac:dyDescent="0.3">
      <c r="A70" s="72" t="s">
        <v>242</v>
      </c>
      <c r="B70" s="73" t="s">
        <v>243</v>
      </c>
      <c r="C70" s="74">
        <f>SUM(C71:C72)</f>
        <v>-9646.2000000000007</v>
      </c>
      <c r="D70" s="74">
        <f t="shared" ref="D70:E70" si="9">SUM(D71:D72)</f>
        <v>0</v>
      </c>
      <c r="E70" s="74">
        <f t="shared" si="9"/>
        <v>-9646.2000000000007</v>
      </c>
    </row>
    <row r="71" spans="1:5" ht="36" customHeight="1" x14ac:dyDescent="0.3">
      <c r="A71" s="75" t="s">
        <v>244</v>
      </c>
      <c r="B71" s="64" t="s">
        <v>245</v>
      </c>
      <c r="C71" s="77">
        <v>-1181.0999999999999</v>
      </c>
      <c r="D71" s="77">
        <v>0</v>
      </c>
      <c r="E71" s="66">
        <f t="shared" ref="E71" si="10">SUM(C71:D71)</f>
        <v>-1181.0999999999999</v>
      </c>
    </row>
    <row r="72" spans="1:5" ht="35.25" customHeight="1" x14ac:dyDescent="0.3">
      <c r="A72" s="75" t="s">
        <v>246</v>
      </c>
      <c r="B72" s="64" t="s">
        <v>247</v>
      </c>
      <c r="C72" s="77">
        <v>-8465.1</v>
      </c>
      <c r="D72" s="77"/>
      <c r="E72" s="66">
        <f t="shared" si="8"/>
        <v>-8465.1</v>
      </c>
    </row>
  </sheetData>
  <mergeCells count="5">
    <mergeCell ref="A1:E1"/>
    <mergeCell ref="A3:E3"/>
    <mergeCell ref="A5:A6"/>
    <mergeCell ref="B5:B6"/>
    <mergeCell ref="C5:E5"/>
  </mergeCells>
  <pageMargins left="0.70866141732283472" right="0.11811023622047245" top="0.74803149606299213" bottom="0.74803149606299213" header="0.31496062992125984" footer="0.31496062992125984"/>
  <pageSetup paperSize="9" scale="6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view="pageBreakPreview" zoomScale="70" zoomScaleNormal="70" zoomScaleSheetLayoutView="70" workbookViewId="0">
      <selection activeCell="F54" sqref="F54"/>
    </sheetView>
  </sheetViews>
  <sheetFormatPr defaultRowHeight="14.4" x14ac:dyDescent="0.3"/>
  <cols>
    <col min="1" max="1" width="55.6640625" style="17" customWidth="1"/>
    <col min="2" max="2" width="6" style="17" customWidth="1"/>
    <col min="3" max="3" width="7.109375" style="17" customWidth="1"/>
    <col min="4" max="4" width="16.88671875" style="17" customWidth="1"/>
    <col min="5" max="6" width="14.44140625" style="17" customWidth="1"/>
    <col min="7" max="250" width="8.88671875" style="3"/>
    <col min="251" max="251" width="48" style="3" customWidth="1"/>
    <col min="252" max="252" width="6" style="3" customWidth="1"/>
    <col min="253" max="253" width="7.109375" style="3" customWidth="1"/>
    <col min="254" max="254" width="16.88671875" style="3" customWidth="1"/>
    <col min="255" max="256" width="14.44140625" style="3" customWidth="1"/>
    <col min="257" max="257" width="16.88671875" style="3" customWidth="1"/>
    <col min="258" max="259" width="14.44140625" style="3" customWidth="1"/>
    <col min="260" max="260" width="16.88671875" style="3" customWidth="1"/>
    <col min="261" max="262" width="14.44140625" style="3" customWidth="1"/>
    <col min="263" max="506" width="8.88671875" style="3"/>
    <col min="507" max="507" width="48" style="3" customWidth="1"/>
    <col min="508" max="508" width="6" style="3" customWidth="1"/>
    <col min="509" max="509" width="7.109375" style="3" customWidth="1"/>
    <col min="510" max="510" width="16.88671875" style="3" customWidth="1"/>
    <col min="511" max="512" width="14.44140625" style="3" customWidth="1"/>
    <col min="513" max="513" width="16.88671875" style="3" customWidth="1"/>
    <col min="514" max="515" width="14.44140625" style="3" customWidth="1"/>
    <col min="516" max="516" width="16.88671875" style="3" customWidth="1"/>
    <col min="517" max="518" width="14.44140625" style="3" customWidth="1"/>
    <col min="519" max="762" width="8.88671875" style="3"/>
    <col min="763" max="763" width="48" style="3" customWidth="1"/>
    <col min="764" max="764" width="6" style="3" customWidth="1"/>
    <col min="765" max="765" width="7.109375" style="3" customWidth="1"/>
    <col min="766" max="766" width="16.88671875" style="3" customWidth="1"/>
    <col min="767" max="768" width="14.44140625" style="3" customWidth="1"/>
    <col min="769" max="769" width="16.88671875" style="3" customWidth="1"/>
    <col min="770" max="771" width="14.44140625" style="3" customWidth="1"/>
    <col min="772" max="772" width="16.88671875" style="3" customWidth="1"/>
    <col min="773" max="774" width="14.44140625" style="3" customWidth="1"/>
    <col min="775" max="1018" width="8.88671875" style="3"/>
    <col min="1019" max="1019" width="48" style="3" customWidth="1"/>
    <col min="1020" max="1020" width="6" style="3" customWidth="1"/>
    <col min="1021" max="1021" width="7.109375" style="3" customWidth="1"/>
    <col min="1022" max="1022" width="16.88671875" style="3" customWidth="1"/>
    <col min="1023" max="1024" width="14.44140625" style="3" customWidth="1"/>
    <col min="1025" max="1025" width="16.88671875" style="3" customWidth="1"/>
    <col min="1026" max="1027" width="14.44140625" style="3" customWidth="1"/>
    <col min="1028" max="1028" width="16.88671875" style="3" customWidth="1"/>
    <col min="1029" max="1030" width="14.44140625" style="3" customWidth="1"/>
    <col min="1031" max="1274" width="8.88671875" style="3"/>
    <col min="1275" max="1275" width="48" style="3" customWidth="1"/>
    <col min="1276" max="1276" width="6" style="3" customWidth="1"/>
    <col min="1277" max="1277" width="7.109375" style="3" customWidth="1"/>
    <col min="1278" max="1278" width="16.88671875" style="3" customWidth="1"/>
    <col min="1279" max="1280" width="14.44140625" style="3" customWidth="1"/>
    <col min="1281" max="1281" width="16.88671875" style="3" customWidth="1"/>
    <col min="1282" max="1283" width="14.44140625" style="3" customWidth="1"/>
    <col min="1284" max="1284" width="16.88671875" style="3" customWidth="1"/>
    <col min="1285" max="1286" width="14.44140625" style="3" customWidth="1"/>
    <col min="1287" max="1530" width="8.88671875" style="3"/>
    <col min="1531" max="1531" width="48" style="3" customWidth="1"/>
    <col min="1532" max="1532" width="6" style="3" customWidth="1"/>
    <col min="1533" max="1533" width="7.109375" style="3" customWidth="1"/>
    <col min="1534" max="1534" width="16.88671875" style="3" customWidth="1"/>
    <col min="1535" max="1536" width="14.44140625" style="3" customWidth="1"/>
    <col min="1537" max="1537" width="16.88671875" style="3" customWidth="1"/>
    <col min="1538" max="1539" width="14.44140625" style="3" customWidth="1"/>
    <col min="1540" max="1540" width="16.88671875" style="3" customWidth="1"/>
    <col min="1541" max="1542" width="14.44140625" style="3" customWidth="1"/>
    <col min="1543" max="1786" width="8.88671875" style="3"/>
    <col min="1787" max="1787" width="48" style="3" customWidth="1"/>
    <col min="1788" max="1788" width="6" style="3" customWidth="1"/>
    <col min="1789" max="1789" width="7.109375" style="3" customWidth="1"/>
    <col min="1790" max="1790" width="16.88671875" style="3" customWidth="1"/>
    <col min="1791" max="1792" width="14.44140625" style="3" customWidth="1"/>
    <col min="1793" max="1793" width="16.88671875" style="3" customWidth="1"/>
    <col min="1794" max="1795" width="14.44140625" style="3" customWidth="1"/>
    <col min="1796" max="1796" width="16.88671875" style="3" customWidth="1"/>
    <col min="1797" max="1798" width="14.44140625" style="3" customWidth="1"/>
    <col min="1799" max="2042" width="8.88671875" style="3"/>
    <col min="2043" max="2043" width="48" style="3" customWidth="1"/>
    <col min="2044" max="2044" width="6" style="3" customWidth="1"/>
    <col min="2045" max="2045" width="7.109375" style="3" customWidth="1"/>
    <col min="2046" max="2046" width="16.88671875" style="3" customWidth="1"/>
    <col min="2047" max="2048" width="14.44140625" style="3" customWidth="1"/>
    <col min="2049" max="2049" width="16.88671875" style="3" customWidth="1"/>
    <col min="2050" max="2051" width="14.44140625" style="3" customWidth="1"/>
    <col min="2052" max="2052" width="16.88671875" style="3" customWidth="1"/>
    <col min="2053" max="2054" width="14.44140625" style="3" customWidth="1"/>
    <col min="2055" max="2298" width="8.88671875" style="3"/>
    <col min="2299" max="2299" width="48" style="3" customWidth="1"/>
    <col min="2300" max="2300" width="6" style="3" customWidth="1"/>
    <col min="2301" max="2301" width="7.109375" style="3" customWidth="1"/>
    <col min="2302" max="2302" width="16.88671875" style="3" customWidth="1"/>
    <col min="2303" max="2304" width="14.44140625" style="3" customWidth="1"/>
    <col min="2305" max="2305" width="16.88671875" style="3" customWidth="1"/>
    <col min="2306" max="2307" width="14.44140625" style="3" customWidth="1"/>
    <col min="2308" max="2308" width="16.88671875" style="3" customWidth="1"/>
    <col min="2309" max="2310" width="14.44140625" style="3" customWidth="1"/>
    <col min="2311" max="2554" width="8.88671875" style="3"/>
    <col min="2555" max="2555" width="48" style="3" customWidth="1"/>
    <col min="2556" max="2556" width="6" style="3" customWidth="1"/>
    <col min="2557" max="2557" width="7.109375" style="3" customWidth="1"/>
    <col min="2558" max="2558" width="16.88671875" style="3" customWidth="1"/>
    <col min="2559" max="2560" width="14.44140625" style="3" customWidth="1"/>
    <col min="2561" max="2561" width="16.88671875" style="3" customWidth="1"/>
    <col min="2562" max="2563" width="14.44140625" style="3" customWidth="1"/>
    <col min="2564" max="2564" width="16.88671875" style="3" customWidth="1"/>
    <col min="2565" max="2566" width="14.44140625" style="3" customWidth="1"/>
    <col min="2567" max="2810" width="8.88671875" style="3"/>
    <col min="2811" max="2811" width="48" style="3" customWidth="1"/>
    <col min="2812" max="2812" width="6" style="3" customWidth="1"/>
    <col min="2813" max="2813" width="7.109375" style="3" customWidth="1"/>
    <col min="2814" max="2814" width="16.88671875" style="3" customWidth="1"/>
    <col min="2815" max="2816" width="14.44140625" style="3" customWidth="1"/>
    <col min="2817" max="2817" width="16.88671875" style="3" customWidth="1"/>
    <col min="2818" max="2819" width="14.44140625" style="3" customWidth="1"/>
    <col min="2820" max="2820" width="16.88671875" style="3" customWidth="1"/>
    <col min="2821" max="2822" width="14.44140625" style="3" customWidth="1"/>
    <col min="2823" max="3066" width="8.88671875" style="3"/>
    <col min="3067" max="3067" width="48" style="3" customWidth="1"/>
    <col min="3068" max="3068" width="6" style="3" customWidth="1"/>
    <col min="3069" max="3069" width="7.109375" style="3" customWidth="1"/>
    <col min="3070" max="3070" width="16.88671875" style="3" customWidth="1"/>
    <col min="3071" max="3072" width="14.44140625" style="3" customWidth="1"/>
    <col min="3073" max="3073" width="16.88671875" style="3" customWidth="1"/>
    <col min="3074" max="3075" width="14.44140625" style="3" customWidth="1"/>
    <col min="3076" max="3076" width="16.88671875" style="3" customWidth="1"/>
    <col min="3077" max="3078" width="14.44140625" style="3" customWidth="1"/>
    <col min="3079" max="3322" width="8.88671875" style="3"/>
    <col min="3323" max="3323" width="48" style="3" customWidth="1"/>
    <col min="3324" max="3324" width="6" style="3" customWidth="1"/>
    <col min="3325" max="3325" width="7.109375" style="3" customWidth="1"/>
    <col min="3326" max="3326" width="16.88671875" style="3" customWidth="1"/>
    <col min="3327" max="3328" width="14.44140625" style="3" customWidth="1"/>
    <col min="3329" max="3329" width="16.88671875" style="3" customWidth="1"/>
    <col min="3330" max="3331" width="14.44140625" style="3" customWidth="1"/>
    <col min="3332" max="3332" width="16.88671875" style="3" customWidth="1"/>
    <col min="3333" max="3334" width="14.44140625" style="3" customWidth="1"/>
    <col min="3335" max="3578" width="8.88671875" style="3"/>
    <col min="3579" max="3579" width="48" style="3" customWidth="1"/>
    <col min="3580" max="3580" width="6" style="3" customWidth="1"/>
    <col min="3581" max="3581" width="7.109375" style="3" customWidth="1"/>
    <col min="3582" max="3582" width="16.88671875" style="3" customWidth="1"/>
    <col min="3583" max="3584" width="14.44140625" style="3" customWidth="1"/>
    <col min="3585" max="3585" width="16.88671875" style="3" customWidth="1"/>
    <col min="3586" max="3587" width="14.44140625" style="3" customWidth="1"/>
    <col min="3588" max="3588" width="16.88671875" style="3" customWidth="1"/>
    <col min="3589" max="3590" width="14.44140625" style="3" customWidth="1"/>
    <col min="3591" max="3834" width="8.88671875" style="3"/>
    <col min="3835" max="3835" width="48" style="3" customWidth="1"/>
    <col min="3836" max="3836" width="6" style="3" customWidth="1"/>
    <col min="3837" max="3837" width="7.109375" style="3" customWidth="1"/>
    <col min="3838" max="3838" width="16.88671875" style="3" customWidth="1"/>
    <col min="3839" max="3840" width="14.44140625" style="3" customWidth="1"/>
    <col min="3841" max="3841" width="16.88671875" style="3" customWidth="1"/>
    <col min="3842" max="3843" width="14.44140625" style="3" customWidth="1"/>
    <col min="3844" max="3844" width="16.88671875" style="3" customWidth="1"/>
    <col min="3845" max="3846" width="14.44140625" style="3" customWidth="1"/>
    <col min="3847" max="4090" width="8.88671875" style="3"/>
    <col min="4091" max="4091" width="48" style="3" customWidth="1"/>
    <col min="4092" max="4092" width="6" style="3" customWidth="1"/>
    <col min="4093" max="4093" width="7.109375" style="3" customWidth="1"/>
    <col min="4094" max="4094" width="16.88671875" style="3" customWidth="1"/>
    <col min="4095" max="4096" width="14.44140625" style="3" customWidth="1"/>
    <col min="4097" max="4097" width="16.88671875" style="3" customWidth="1"/>
    <col min="4098" max="4099" width="14.44140625" style="3" customWidth="1"/>
    <col min="4100" max="4100" width="16.88671875" style="3" customWidth="1"/>
    <col min="4101" max="4102" width="14.44140625" style="3" customWidth="1"/>
    <col min="4103" max="4346" width="8.88671875" style="3"/>
    <col min="4347" max="4347" width="48" style="3" customWidth="1"/>
    <col min="4348" max="4348" width="6" style="3" customWidth="1"/>
    <col min="4349" max="4349" width="7.109375" style="3" customWidth="1"/>
    <col min="4350" max="4350" width="16.88671875" style="3" customWidth="1"/>
    <col min="4351" max="4352" width="14.44140625" style="3" customWidth="1"/>
    <col min="4353" max="4353" width="16.88671875" style="3" customWidth="1"/>
    <col min="4354" max="4355" width="14.44140625" style="3" customWidth="1"/>
    <col min="4356" max="4356" width="16.88671875" style="3" customWidth="1"/>
    <col min="4357" max="4358" width="14.44140625" style="3" customWidth="1"/>
    <col min="4359" max="4602" width="8.88671875" style="3"/>
    <col min="4603" max="4603" width="48" style="3" customWidth="1"/>
    <col min="4604" max="4604" width="6" style="3" customWidth="1"/>
    <col min="4605" max="4605" width="7.109375" style="3" customWidth="1"/>
    <col min="4606" max="4606" width="16.88671875" style="3" customWidth="1"/>
    <col min="4607" max="4608" width="14.44140625" style="3" customWidth="1"/>
    <col min="4609" max="4609" width="16.88671875" style="3" customWidth="1"/>
    <col min="4610" max="4611" width="14.44140625" style="3" customWidth="1"/>
    <col min="4612" max="4612" width="16.88671875" style="3" customWidth="1"/>
    <col min="4613" max="4614" width="14.44140625" style="3" customWidth="1"/>
    <col min="4615" max="4858" width="8.88671875" style="3"/>
    <col min="4859" max="4859" width="48" style="3" customWidth="1"/>
    <col min="4860" max="4860" width="6" style="3" customWidth="1"/>
    <col min="4861" max="4861" width="7.109375" style="3" customWidth="1"/>
    <col min="4862" max="4862" width="16.88671875" style="3" customWidth="1"/>
    <col min="4863" max="4864" width="14.44140625" style="3" customWidth="1"/>
    <col min="4865" max="4865" width="16.88671875" style="3" customWidth="1"/>
    <col min="4866" max="4867" width="14.44140625" style="3" customWidth="1"/>
    <col min="4868" max="4868" width="16.88671875" style="3" customWidth="1"/>
    <col min="4869" max="4870" width="14.44140625" style="3" customWidth="1"/>
    <col min="4871" max="5114" width="8.88671875" style="3"/>
    <col min="5115" max="5115" width="48" style="3" customWidth="1"/>
    <col min="5116" max="5116" width="6" style="3" customWidth="1"/>
    <col min="5117" max="5117" width="7.109375" style="3" customWidth="1"/>
    <col min="5118" max="5118" width="16.88671875" style="3" customWidth="1"/>
    <col min="5119" max="5120" width="14.44140625" style="3" customWidth="1"/>
    <col min="5121" max="5121" width="16.88671875" style="3" customWidth="1"/>
    <col min="5122" max="5123" width="14.44140625" style="3" customWidth="1"/>
    <col min="5124" max="5124" width="16.88671875" style="3" customWidth="1"/>
    <col min="5125" max="5126" width="14.44140625" style="3" customWidth="1"/>
    <col min="5127" max="5370" width="8.88671875" style="3"/>
    <col min="5371" max="5371" width="48" style="3" customWidth="1"/>
    <col min="5372" max="5372" width="6" style="3" customWidth="1"/>
    <col min="5373" max="5373" width="7.109375" style="3" customWidth="1"/>
    <col min="5374" max="5374" width="16.88671875" style="3" customWidth="1"/>
    <col min="5375" max="5376" width="14.44140625" style="3" customWidth="1"/>
    <col min="5377" max="5377" width="16.88671875" style="3" customWidth="1"/>
    <col min="5378" max="5379" width="14.44140625" style="3" customWidth="1"/>
    <col min="5380" max="5380" width="16.88671875" style="3" customWidth="1"/>
    <col min="5381" max="5382" width="14.44140625" style="3" customWidth="1"/>
    <col min="5383" max="5626" width="8.88671875" style="3"/>
    <col min="5627" max="5627" width="48" style="3" customWidth="1"/>
    <col min="5628" max="5628" width="6" style="3" customWidth="1"/>
    <col min="5629" max="5629" width="7.109375" style="3" customWidth="1"/>
    <col min="5630" max="5630" width="16.88671875" style="3" customWidth="1"/>
    <col min="5631" max="5632" width="14.44140625" style="3" customWidth="1"/>
    <col min="5633" max="5633" width="16.88671875" style="3" customWidth="1"/>
    <col min="5634" max="5635" width="14.44140625" style="3" customWidth="1"/>
    <col min="5636" max="5636" width="16.88671875" style="3" customWidth="1"/>
    <col min="5637" max="5638" width="14.44140625" style="3" customWidth="1"/>
    <col min="5639" max="5882" width="8.88671875" style="3"/>
    <col min="5883" max="5883" width="48" style="3" customWidth="1"/>
    <col min="5884" max="5884" width="6" style="3" customWidth="1"/>
    <col min="5885" max="5885" width="7.109375" style="3" customWidth="1"/>
    <col min="5886" max="5886" width="16.88671875" style="3" customWidth="1"/>
    <col min="5887" max="5888" width="14.44140625" style="3" customWidth="1"/>
    <col min="5889" max="5889" width="16.88671875" style="3" customWidth="1"/>
    <col min="5890" max="5891" width="14.44140625" style="3" customWidth="1"/>
    <col min="5892" max="5892" width="16.88671875" style="3" customWidth="1"/>
    <col min="5893" max="5894" width="14.44140625" style="3" customWidth="1"/>
    <col min="5895" max="6138" width="8.88671875" style="3"/>
    <col min="6139" max="6139" width="48" style="3" customWidth="1"/>
    <col min="6140" max="6140" width="6" style="3" customWidth="1"/>
    <col min="6141" max="6141" width="7.109375" style="3" customWidth="1"/>
    <col min="6142" max="6142" width="16.88671875" style="3" customWidth="1"/>
    <col min="6143" max="6144" width="14.44140625" style="3" customWidth="1"/>
    <col min="6145" max="6145" width="16.88671875" style="3" customWidth="1"/>
    <col min="6146" max="6147" width="14.44140625" style="3" customWidth="1"/>
    <col min="6148" max="6148" width="16.88671875" style="3" customWidth="1"/>
    <col min="6149" max="6150" width="14.44140625" style="3" customWidth="1"/>
    <col min="6151" max="6394" width="8.88671875" style="3"/>
    <col min="6395" max="6395" width="48" style="3" customWidth="1"/>
    <col min="6396" max="6396" width="6" style="3" customWidth="1"/>
    <col min="6397" max="6397" width="7.109375" style="3" customWidth="1"/>
    <col min="6398" max="6398" width="16.88671875" style="3" customWidth="1"/>
    <col min="6399" max="6400" width="14.44140625" style="3" customWidth="1"/>
    <col min="6401" max="6401" width="16.88671875" style="3" customWidth="1"/>
    <col min="6402" max="6403" width="14.44140625" style="3" customWidth="1"/>
    <col min="6404" max="6404" width="16.88671875" style="3" customWidth="1"/>
    <col min="6405" max="6406" width="14.44140625" style="3" customWidth="1"/>
    <col min="6407" max="6650" width="8.88671875" style="3"/>
    <col min="6651" max="6651" width="48" style="3" customWidth="1"/>
    <col min="6652" max="6652" width="6" style="3" customWidth="1"/>
    <col min="6653" max="6653" width="7.109375" style="3" customWidth="1"/>
    <col min="6654" max="6654" width="16.88671875" style="3" customWidth="1"/>
    <col min="6655" max="6656" width="14.44140625" style="3" customWidth="1"/>
    <col min="6657" max="6657" width="16.88671875" style="3" customWidth="1"/>
    <col min="6658" max="6659" width="14.44140625" style="3" customWidth="1"/>
    <col min="6660" max="6660" width="16.88671875" style="3" customWidth="1"/>
    <col min="6661" max="6662" width="14.44140625" style="3" customWidth="1"/>
    <col min="6663" max="6906" width="8.88671875" style="3"/>
    <col min="6907" max="6907" width="48" style="3" customWidth="1"/>
    <col min="6908" max="6908" width="6" style="3" customWidth="1"/>
    <col min="6909" max="6909" width="7.109375" style="3" customWidth="1"/>
    <col min="6910" max="6910" width="16.88671875" style="3" customWidth="1"/>
    <col min="6911" max="6912" width="14.44140625" style="3" customWidth="1"/>
    <col min="6913" max="6913" width="16.88671875" style="3" customWidth="1"/>
    <col min="6914" max="6915" width="14.44140625" style="3" customWidth="1"/>
    <col min="6916" max="6916" width="16.88671875" style="3" customWidth="1"/>
    <col min="6917" max="6918" width="14.44140625" style="3" customWidth="1"/>
    <col min="6919" max="7162" width="8.88671875" style="3"/>
    <col min="7163" max="7163" width="48" style="3" customWidth="1"/>
    <col min="7164" max="7164" width="6" style="3" customWidth="1"/>
    <col min="7165" max="7165" width="7.109375" style="3" customWidth="1"/>
    <col min="7166" max="7166" width="16.88671875" style="3" customWidth="1"/>
    <col min="7167" max="7168" width="14.44140625" style="3" customWidth="1"/>
    <col min="7169" max="7169" width="16.88671875" style="3" customWidth="1"/>
    <col min="7170" max="7171" width="14.44140625" style="3" customWidth="1"/>
    <col min="7172" max="7172" width="16.88671875" style="3" customWidth="1"/>
    <col min="7173" max="7174" width="14.44140625" style="3" customWidth="1"/>
    <col min="7175" max="7418" width="8.88671875" style="3"/>
    <col min="7419" max="7419" width="48" style="3" customWidth="1"/>
    <col min="7420" max="7420" width="6" style="3" customWidth="1"/>
    <col min="7421" max="7421" width="7.109375" style="3" customWidth="1"/>
    <col min="7422" max="7422" width="16.88671875" style="3" customWidth="1"/>
    <col min="7423" max="7424" width="14.44140625" style="3" customWidth="1"/>
    <col min="7425" max="7425" width="16.88671875" style="3" customWidth="1"/>
    <col min="7426" max="7427" width="14.44140625" style="3" customWidth="1"/>
    <col min="7428" max="7428" width="16.88671875" style="3" customWidth="1"/>
    <col min="7429" max="7430" width="14.44140625" style="3" customWidth="1"/>
    <col min="7431" max="7674" width="8.88671875" style="3"/>
    <col min="7675" max="7675" width="48" style="3" customWidth="1"/>
    <col min="7676" max="7676" width="6" style="3" customWidth="1"/>
    <col min="7677" max="7677" width="7.109375" style="3" customWidth="1"/>
    <col min="7678" max="7678" width="16.88671875" style="3" customWidth="1"/>
    <col min="7679" max="7680" width="14.44140625" style="3" customWidth="1"/>
    <col min="7681" max="7681" width="16.88671875" style="3" customWidth="1"/>
    <col min="7682" max="7683" width="14.44140625" style="3" customWidth="1"/>
    <col min="7684" max="7684" width="16.88671875" style="3" customWidth="1"/>
    <col min="7685" max="7686" width="14.44140625" style="3" customWidth="1"/>
    <col min="7687" max="7930" width="8.88671875" style="3"/>
    <col min="7931" max="7931" width="48" style="3" customWidth="1"/>
    <col min="7932" max="7932" width="6" style="3" customWidth="1"/>
    <col min="7933" max="7933" width="7.109375" style="3" customWidth="1"/>
    <col min="7934" max="7934" width="16.88671875" style="3" customWidth="1"/>
    <col min="7935" max="7936" width="14.44140625" style="3" customWidth="1"/>
    <col min="7937" max="7937" width="16.88671875" style="3" customWidth="1"/>
    <col min="7938" max="7939" width="14.44140625" style="3" customWidth="1"/>
    <col min="7940" max="7940" width="16.88671875" style="3" customWidth="1"/>
    <col min="7941" max="7942" width="14.44140625" style="3" customWidth="1"/>
    <col min="7943" max="8186" width="8.88671875" style="3"/>
    <col min="8187" max="8187" width="48" style="3" customWidth="1"/>
    <col min="8188" max="8188" width="6" style="3" customWidth="1"/>
    <col min="8189" max="8189" width="7.109375" style="3" customWidth="1"/>
    <col min="8190" max="8190" width="16.88671875" style="3" customWidth="1"/>
    <col min="8191" max="8192" width="14.44140625" style="3" customWidth="1"/>
    <col min="8193" max="8193" width="16.88671875" style="3" customWidth="1"/>
    <col min="8194" max="8195" width="14.44140625" style="3" customWidth="1"/>
    <col min="8196" max="8196" width="16.88671875" style="3" customWidth="1"/>
    <col min="8197" max="8198" width="14.44140625" style="3" customWidth="1"/>
    <col min="8199" max="8442" width="8.88671875" style="3"/>
    <col min="8443" max="8443" width="48" style="3" customWidth="1"/>
    <col min="8444" max="8444" width="6" style="3" customWidth="1"/>
    <col min="8445" max="8445" width="7.109375" style="3" customWidth="1"/>
    <col min="8446" max="8446" width="16.88671875" style="3" customWidth="1"/>
    <col min="8447" max="8448" width="14.44140625" style="3" customWidth="1"/>
    <col min="8449" max="8449" width="16.88671875" style="3" customWidth="1"/>
    <col min="8450" max="8451" width="14.44140625" style="3" customWidth="1"/>
    <col min="8452" max="8452" width="16.88671875" style="3" customWidth="1"/>
    <col min="8453" max="8454" width="14.44140625" style="3" customWidth="1"/>
    <col min="8455" max="8698" width="8.88671875" style="3"/>
    <col min="8699" max="8699" width="48" style="3" customWidth="1"/>
    <col min="8700" max="8700" width="6" style="3" customWidth="1"/>
    <col min="8701" max="8701" width="7.109375" style="3" customWidth="1"/>
    <col min="8702" max="8702" width="16.88671875" style="3" customWidth="1"/>
    <col min="8703" max="8704" width="14.44140625" style="3" customWidth="1"/>
    <col min="8705" max="8705" width="16.88671875" style="3" customWidth="1"/>
    <col min="8706" max="8707" width="14.44140625" style="3" customWidth="1"/>
    <col min="8708" max="8708" width="16.88671875" style="3" customWidth="1"/>
    <col min="8709" max="8710" width="14.44140625" style="3" customWidth="1"/>
    <col min="8711" max="8954" width="8.88671875" style="3"/>
    <col min="8955" max="8955" width="48" style="3" customWidth="1"/>
    <col min="8956" max="8956" width="6" style="3" customWidth="1"/>
    <col min="8957" max="8957" width="7.109375" style="3" customWidth="1"/>
    <col min="8958" max="8958" width="16.88671875" style="3" customWidth="1"/>
    <col min="8959" max="8960" width="14.44140625" style="3" customWidth="1"/>
    <col min="8961" max="8961" width="16.88671875" style="3" customWidth="1"/>
    <col min="8962" max="8963" width="14.44140625" style="3" customWidth="1"/>
    <col min="8964" max="8964" width="16.88671875" style="3" customWidth="1"/>
    <col min="8965" max="8966" width="14.44140625" style="3" customWidth="1"/>
    <col min="8967" max="9210" width="8.88671875" style="3"/>
    <col min="9211" max="9211" width="48" style="3" customWidth="1"/>
    <col min="9212" max="9212" width="6" style="3" customWidth="1"/>
    <col min="9213" max="9213" width="7.109375" style="3" customWidth="1"/>
    <col min="9214" max="9214" width="16.88671875" style="3" customWidth="1"/>
    <col min="9215" max="9216" width="14.44140625" style="3" customWidth="1"/>
    <col min="9217" max="9217" width="16.88671875" style="3" customWidth="1"/>
    <col min="9218" max="9219" width="14.44140625" style="3" customWidth="1"/>
    <col min="9220" max="9220" width="16.88671875" style="3" customWidth="1"/>
    <col min="9221" max="9222" width="14.44140625" style="3" customWidth="1"/>
    <col min="9223" max="9466" width="8.88671875" style="3"/>
    <col min="9467" max="9467" width="48" style="3" customWidth="1"/>
    <col min="9468" max="9468" width="6" style="3" customWidth="1"/>
    <col min="9469" max="9469" width="7.109375" style="3" customWidth="1"/>
    <col min="9470" max="9470" width="16.88671875" style="3" customWidth="1"/>
    <col min="9471" max="9472" width="14.44140625" style="3" customWidth="1"/>
    <col min="9473" max="9473" width="16.88671875" style="3" customWidth="1"/>
    <col min="9474" max="9475" width="14.44140625" style="3" customWidth="1"/>
    <col min="9476" max="9476" width="16.88671875" style="3" customWidth="1"/>
    <col min="9477" max="9478" width="14.44140625" style="3" customWidth="1"/>
    <col min="9479" max="9722" width="8.88671875" style="3"/>
    <col min="9723" max="9723" width="48" style="3" customWidth="1"/>
    <col min="9724" max="9724" width="6" style="3" customWidth="1"/>
    <col min="9725" max="9725" width="7.109375" style="3" customWidth="1"/>
    <col min="9726" max="9726" width="16.88671875" style="3" customWidth="1"/>
    <col min="9727" max="9728" width="14.44140625" style="3" customWidth="1"/>
    <col min="9729" max="9729" width="16.88671875" style="3" customWidth="1"/>
    <col min="9730" max="9731" width="14.44140625" style="3" customWidth="1"/>
    <col min="9732" max="9732" width="16.88671875" style="3" customWidth="1"/>
    <col min="9733" max="9734" width="14.44140625" style="3" customWidth="1"/>
    <col min="9735" max="9978" width="8.88671875" style="3"/>
    <col min="9979" max="9979" width="48" style="3" customWidth="1"/>
    <col min="9980" max="9980" width="6" style="3" customWidth="1"/>
    <col min="9981" max="9981" width="7.109375" style="3" customWidth="1"/>
    <col min="9982" max="9982" width="16.88671875" style="3" customWidth="1"/>
    <col min="9983" max="9984" width="14.44140625" style="3" customWidth="1"/>
    <col min="9985" max="9985" width="16.88671875" style="3" customWidth="1"/>
    <col min="9986" max="9987" width="14.44140625" style="3" customWidth="1"/>
    <col min="9988" max="9988" width="16.88671875" style="3" customWidth="1"/>
    <col min="9989" max="9990" width="14.44140625" style="3" customWidth="1"/>
    <col min="9991" max="10234" width="8.88671875" style="3"/>
    <col min="10235" max="10235" width="48" style="3" customWidth="1"/>
    <col min="10236" max="10236" width="6" style="3" customWidth="1"/>
    <col min="10237" max="10237" width="7.109375" style="3" customWidth="1"/>
    <col min="10238" max="10238" width="16.88671875" style="3" customWidth="1"/>
    <col min="10239" max="10240" width="14.44140625" style="3" customWidth="1"/>
    <col min="10241" max="10241" width="16.88671875" style="3" customWidth="1"/>
    <col min="10242" max="10243" width="14.44140625" style="3" customWidth="1"/>
    <col min="10244" max="10244" width="16.88671875" style="3" customWidth="1"/>
    <col min="10245" max="10246" width="14.44140625" style="3" customWidth="1"/>
    <col min="10247" max="10490" width="8.88671875" style="3"/>
    <col min="10491" max="10491" width="48" style="3" customWidth="1"/>
    <col min="10492" max="10492" width="6" style="3" customWidth="1"/>
    <col min="10493" max="10493" width="7.109375" style="3" customWidth="1"/>
    <col min="10494" max="10494" width="16.88671875" style="3" customWidth="1"/>
    <col min="10495" max="10496" width="14.44140625" style="3" customWidth="1"/>
    <col min="10497" max="10497" width="16.88671875" style="3" customWidth="1"/>
    <col min="10498" max="10499" width="14.44140625" style="3" customWidth="1"/>
    <col min="10500" max="10500" width="16.88671875" style="3" customWidth="1"/>
    <col min="10501" max="10502" width="14.44140625" style="3" customWidth="1"/>
    <col min="10503" max="10746" width="8.88671875" style="3"/>
    <col min="10747" max="10747" width="48" style="3" customWidth="1"/>
    <col min="10748" max="10748" width="6" style="3" customWidth="1"/>
    <col min="10749" max="10749" width="7.109375" style="3" customWidth="1"/>
    <col min="10750" max="10750" width="16.88671875" style="3" customWidth="1"/>
    <col min="10751" max="10752" width="14.44140625" style="3" customWidth="1"/>
    <col min="10753" max="10753" width="16.88671875" style="3" customWidth="1"/>
    <col min="10754" max="10755" width="14.44140625" style="3" customWidth="1"/>
    <col min="10756" max="10756" width="16.88671875" style="3" customWidth="1"/>
    <col min="10757" max="10758" width="14.44140625" style="3" customWidth="1"/>
    <col min="10759" max="11002" width="8.88671875" style="3"/>
    <col min="11003" max="11003" width="48" style="3" customWidth="1"/>
    <col min="11004" max="11004" width="6" style="3" customWidth="1"/>
    <col min="11005" max="11005" width="7.109375" style="3" customWidth="1"/>
    <col min="11006" max="11006" width="16.88671875" style="3" customWidth="1"/>
    <col min="11007" max="11008" width="14.44140625" style="3" customWidth="1"/>
    <col min="11009" max="11009" width="16.88671875" style="3" customWidth="1"/>
    <col min="11010" max="11011" width="14.44140625" style="3" customWidth="1"/>
    <col min="11012" max="11012" width="16.88671875" style="3" customWidth="1"/>
    <col min="11013" max="11014" width="14.44140625" style="3" customWidth="1"/>
    <col min="11015" max="11258" width="8.88671875" style="3"/>
    <col min="11259" max="11259" width="48" style="3" customWidth="1"/>
    <col min="11260" max="11260" width="6" style="3" customWidth="1"/>
    <col min="11261" max="11261" width="7.109375" style="3" customWidth="1"/>
    <col min="11262" max="11262" width="16.88671875" style="3" customWidth="1"/>
    <col min="11263" max="11264" width="14.44140625" style="3" customWidth="1"/>
    <col min="11265" max="11265" width="16.88671875" style="3" customWidth="1"/>
    <col min="11266" max="11267" width="14.44140625" style="3" customWidth="1"/>
    <col min="11268" max="11268" width="16.88671875" style="3" customWidth="1"/>
    <col min="11269" max="11270" width="14.44140625" style="3" customWidth="1"/>
    <col min="11271" max="11514" width="8.88671875" style="3"/>
    <col min="11515" max="11515" width="48" style="3" customWidth="1"/>
    <col min="11516" max="11516" width="6" style="3" customWidth="1"/>
    <col min="11517" max="11517" width="7.109375" style="3" customWidth="1"/>
    <col min="11518" max="11518" width="16.88671875" style="3" customWidth="1"/>
    <col min="11519" max="11520" width="14.44140625" style="3" customWidth="1"/>
    <col min="11521" max="11521" width="16.88671875" style="3" customWidth="1"/>
    <col min="11522" max="11523" width="14.44140625" style="3" customWidth="1"/>
    <col min="11524" max="11524" width="16.88671875" style="3" customWidth="1"/>
    <col min="11525" max="11526" width="14.44140625" style="3" customWidth="1"/>
    <col min="11527" max="11770" width="8.88671875" style="3"/>
    <col min="11771" max="11771" width="48" style="3" customWidth="1"/>
    <col min="11772" max="11772" width="6" style="3" customWidth="1"/>
    <col min="11773" max="11773" width="7.109375" style="3" customWidth="1"/>
    <col min="11774" max="11774" width="16.88671875" style="3" customWidth="1"/>
    <col min="11775" max="11776" width="14.44140625" style="3" customWidth="1"/>
    <col min="11777" max="11777" width="16.88671875" style="3" customWidth="1"/>
    <col min="11778" max="11779" width="14.44140625" style="3" customWidth="1"/>
    <col min="11780" max="11780" width="16.88671875" style="3" customWidth="1"/>
    <col min="11781" max="11782" width="14.44140625" style="3" customWidth="1"/>
    <col min="11783" max="12026" width="8.88671875" style="3"/>
    <col min="12027" max="12027" width="48" style="3" customWidth="1"/>
    <col min="12028" max="12028" width="6" style="3" customWidth="1"/>
    <col min="12029" max="12029" width="7.109375" style="3" customWidth="1"/>
    <col min="12030" max="12030" width="16.88671875" style="3" customWidth="1"/>
    <col min="12031" max="12032" width="14.44140625" style="3" customWidth="1"/>
    <col min="12033" max="12033" width="16.88671875" style="3" customWidth="1"/>
    <col min="12034" max="12035" width="14.44140625" style="3" customWidth="1"/>
    <col min="12036" max="12036" width="16.88671875" style="3" customWidth="1"/>
    <col min="12037" max="12038" width="14.44140625" style="3" customWidth="1"/>
    <col min="12039" max="12282" width="8.88671875" style="3"/>
    <col min="12283" max="12283" width="48" style="3" customWidth="1"/>
    <col min="12284" max="12284" width="6" style="3" customWidth="1"/>
    <col min="12285" max="12285" width="7.109375" style="3" customWidth="1"/>
    <col min="12286" max="12286" width="16.88671875" style="3" customWidth="1"/>
    <col min="12287" max="12288" width="14.44140625" style="3" customWidth="1"/>
    <col min="12289" max="12289" width="16.88671875" style="3" customWidth="1"/>
    <col min="12290" max="12291" width="14.44140625" style="3" customWidth="1"/>
    <col min="12292" max="12292" width="16.88671875" style="3" customWidth="1"/>
    <col min="12293" max="12294" width="14.44140625" style="3" customWidth="1"/>
    <col min="12295" max="12538" width="8.88671875" style="3"/>
    <col min="12539" max="12539" width="48" style="3" customWidth="1"/>
    <col min="12540" max="12540" width="6" style="3" customWidth="1"/>
    <col min="12541" max="12541" width="7.109375" style="3" customWidth="1"/>
    <col min="12542" max="12542" width="16.88671875" style="3" customWidth="1"/>
    <col min="12543" max="12544" width="14.44140625" style="3" customWidth="1"/>
    <col min="12545" max="12545" width="16.88671875" style="3" customWidth="1"/>
    <col min="12546" max="12547" width="14.44140625" style="3" customWidth="1"/>
    <col min="12548" max="12548" width="16.88671875" style="3" customWidth="1"/>
    <col min="12549" max="12550" width="14.44140625" style="3" customWidth="1"/>
    <col min="12551" max="12794" width="8.88671875" style="3"/>
    <col min="12795" max="12795" width="48" style="3" customWidth="1"/>
    <col min="12796" max="12796" width="6" style="3" customWidth="1"/>
    <col min="12797" max="12797" width="7.109375" style="3" customWidth="1"/>
    <col min="12798" max="12798" width="16.88671875" style="3" customWidth="1"/>
    <col min="12799" max="12800" width="14.44140625" style="3" customWidth="1"/>
    <col min="12801" max="12801" width="16.88671875" style="3" customWidth="1"/>
    <col min="12802" max="12803" width="14.44140625" style="3" customWidth="1"/>
    <col min="12804" max="12804" width="16.88671875" style="3" customWidth="1"/>
    <col min="12805" max="12806" width="14.44140625" style="3" customWidth="1"/>
    <col min="12807" max="13050" width="8.88671875" style="3"/>
    <col min="13051" max="13051" width="48" style="3" customWidth="1"/>
    <col min="13052" max="13052" width="6" style="3" customWidth="1"/>
    <col min="13053" max="13053" width="7.109375" style="3" customWidth="1"/>
    <col min="13054" max="13054" width="16.88671875" style="3" customWidth="1"/>
    <col min="13055" max="13056" width="14.44140625" style="3" customWidth="1"/>
    <col min="13057" max="13057" width="16.88671875" style="3" customWidth="1"/>
    <col min="13058" max="13059" width="14.44140625" style="3" customWidth="1"/>
    <col min="13060" max="13060" width="16.88671875" style="3" customWidth="1"/>
    <col min="13061" max="13062" width="14.44140625" style="3" customWidth="1"/>
    <col min="13063" max="13306" width="8.88671875" style="3"/>
    <col min="13307" max="13307" width="48" style="3" customWidth="1"/>
    <col min="13308" max="13308" width="6" style="3" customWidth="1"/>
    <col min="13309" max="13309" width="7.109375" style="3" customWidth="1"/>
    <col min="13310" max="13310" width="16.88671875" style="3" customWidth="1"/>
    <col min="13311" max="13312" width="14.44140625" style="3" customWidth="1"/>
    <col min="13313" max="13313" width="16.88671875" style="3" customWidth="1"/>
    <col min="13314" max="13315" width="14.44140625" style="3" customWidth="1"/>
    <col min="13316" max="13316" width="16.88671875" style="3" customWidth="1"/>
    <col min="13317" max="13318" width="14.44140625" style="3" customWidth="1"/>
    <col min="13319" max="13562" width="8.88671875" style="3"/>
    <col min="13563" max="13563" width="48" style="3" customWidth="1"/>
    <col min="13564" max="13564" width="6" style="3" customWidth="1"/>
    <col min="13565" max="13565" width="7.109375" style="3" customWidth="1"/>
    <col min="13566" max="13566" width="16.88671875" style="3" customWidth="1"/>
    <col min="13567" max="13568" width="14.44140625" style="3" customWidth="1"/>
    <col min="13569" max="13569" width="16.88671875" style="3" customWidth="1"/>
    <col min="13570" max="13571" width="14.44140625" style="3" customWidth="1"/>
    <col min="13572" max="13572" width="16.88671875" style="3" customWidth="1"/>
    <col min="13573" max="13574" width="14.44140625" style="3" customWidth="1"/>
    <col min="13575" max="13818" width="8.88671875" style="3"/>
    <col min="13819" max="13819" width="48" style="3" customWidth="1"/>
    <col min="13820" max="13820" width="6" style="3" customWidth="1"/>
    <col min="13821" max="13821" width="7.109375" style="3" customWidth="1"/>
    <col min="13822" max="13822" width="16.88671875" style="3" customWidth="1"/>
    <col min="13823" max="13824" width="14.44140625" style="3" customWidth="1"/>
    <col min="13825" max="13825" width="16.88671875" style="3" customWidth="1"/>
    <col min="13826" max="13827" width="14.44140625" style="3" customWidth="1"/>
    <col min="13828" max="13828" width="16.88671875" style="3" customWidth="1"/>
    <col min="13829" max="13830" width="14.44140625" style="3" customWidth="1"/>
    <col min="13831" max="14074" width="8.88671875" style="3"/>
    <col min="14075" max="14075" width="48" style="3" customWidth="1"/>
    <col min="14076" max="14076" width="6" style="3" customWidth="1"/>
    <col min="14077" max="14077" width="7.109375" style="3" customWidth="1"/>
    <col min="14078" max="14078" width="16.88671875" style="3" customWidth="1"/>
    <col min="14079" max="14080" width="14.44140625" style="3" customWidth="1"/>
    <col min="14081" max="14081" width="16.88671875" style="3" customWidth="1"/>
    <col min="14082" max="14083" width="14.44140625" style="3" customWidth="1"/>
    <col min="14084" max="14084" width="16.88671875" style="3" customWidth="1"/>
    <col min="14085" max="14086" width="14.44140625" style="3" customWidth="1"/>
    <col min="14087" max="14330" width="8.88671875" style="3"/>
    <col min="14331" max="14331" width="48" style="3" customWidth="1"/>
    <col min="14332" max="14332" width="6" style="3" customWidth="1"/>
    <col min="14333" max="14333" width="7.109375" style="3" customWidth="1"/>
    <col min="14334" max="14334" width="16.88671875" style="3" customWidth="1"/>
    <col min="14335" max="14336" width="14.44140625" style="3" customWidth="1"/>
    <col min="14337" max="14337" width="16.88671875" style="3" customWidth="1"/>
    <col min="14338" max="14339" width="14.44140625" style="3" customWidth="1"/>
    <col min="14340" max="14340" width="16.88671875" style="3" customWidth="1"/>
    <col min="14341" max="14342" width="14.44140625" style="3" customWidth="1"/>
    <col min="14343" max="14586" width="8.88671875" style="3"/>
    <col min="14587" max="14587" width="48" style="3" customWidth="1"/>
    <col min="14588" max="14588" width="6" style="3" customWidth="1"/>
    <col min="14589" max="14589" width="7.109375" style="3" customWidth="1"/>
    <col min="14590" max="14590" width="16.88671875" style="3" customWidth="1"/>
    <col min="14591" max="14592" width="14.44140625" style="3" customWidth="1"/>
    <col min="14593" max="14593" width="16.88671875" style="3" customWidth="1"/>
    <col min="14594" max="14595" width="14.44140625" style="3" customWidth="1"/>
    <col min="14596" max="14596" width="16.88671875" style="3" customWidth="1"/>
    <col min="14597" max="14598" width="14.44140625" style="3" customWidth="1"/>
    <col min="14599" max="14842" width="8.88671875" style="3"/>
    <col min="14843" max="14843" width="48" style="3" customWidth="1"/>
    <col min="14844" max="14844" width="6" style="3" customWidth="1"/>
    <col min="14845" max="14845" width="7.109375" style="3" customWidth="1"/>
    <col min="14846" max="14846" width="16.88671875" style="3" customWidth="1"/>
    <col min="14847" max="14848" width="14.44140625" style="3" customWidth="1"/>
    <col min="14849" max="14849" width="16.88671875" style="3" customWidth="1"/>
    <col min="14850" max="14851" width="14.44140625" style="3" customWidth="1"/>
    <col min="14852" max="14852" width="16.88671875" style="3" customWidth="1"/>
    <col min="14853" max="14854" width="14.44140625" style="3" customWidth="1"/>
    <col min="14855" max="15098" width="8.88671875" style="3"/>
    <col min="15099" max="15099" width="48" style="3" customWidth="1"/>
    <col min="15100" max="15100" width="6" style="3" customWidth="1"/>
    <col min="15101" max="15101" width="7.109375" style="3" customWidth="1"/>
    <col min="15102" max="15102" width="16.88671875" style="3" customWidth="1"/>
    <col min="15103" max="15104" width="14.44140625" style="3" customWidth="1"/>
    <col min="15105" max="15105" width="16.88671875" style="3" customWidth="1"/>
    <col min="15106" max="15107" width="14.44140625" style="3" customWidth="1"/>
    <col min="15108" max="15108" width="16.88671875" style="3" customWidth="1"/>
    <col min="15109" max="15110" width="14.44140625" style="3" customWidth="1"/>
    <col min="15111" max="15354" width="8.88671875" style="3"/>
    <col min="15355" max="15355" width="48" style="3" customWidth="1"/>
    <col min="15356" max="15356" width="6" style="3" customWidth="1"/>
    <col min="15357" max="15357" width="7.109375" style="3" customWidth="1"/>
    <col min="15358" max="15358" width="16.88671875" style="3" customWidth="1"/>
    <col min="15359" max="15360" width="14.44140625" style="3" customWidth="1"/>
    <col min="15361" max="15361" width="16.88671875" style="3" customWidth="1"/>
    <col min="15362" max="15363" width="14.44140625" style="3" customWidth="1"/>
    <col min="15364" max="15364" width="16.88671875" style="3" customWidth="1"/>
    <col min="15365" max="15366" width="14.44140625" style="3" customWidth="1"/>
    <col min="15367" max="15610" width="8.88671875" style="3"/>
    <col min="15611" max="15611" width="48" style="3" customWidth="1"/>
    <col min="15612" max="15612" width="6" style="3" customWidth="1"/>
    <col min="15613" max="15613" width="7.109375" style="3" customWidth="1"/>
    <col min="15614" max="15614" width="16.88671875" style="3" customWidth="1"/>
    <col min="15615" max="15616" width="14.44140625" style="3" customWidth="1"/>
    <col min="15617" max="15617" width="16.88671875" style="3" customWidth="1"/>
    <col min="15618" max="15619" width="14.44140625" style="3" customWidth="1"/>
    <col min="15620" max="15620" width="16.88671875" style="3" customWidth="1"/>
    <col min="15621" max="15622" width="14.44140625" style="3" customWidth="1"/>
    <col min="15623" max="15866" width="8.88671875" style="3"/>
    <col min="15867" max="15867" width="48" style="3" customWidth="1"/>
    <col min="15868" max="15868" width="6" style="3" customWidth="1"/>
    <col min="15869" max="15869" width="7.109375" style="3" customWidth="1"/>
    <col min="15870" max="15870" width="16.88671875" style="3" customWidth="1"/>
    <col min="15871" max="15872" width="14.44140625" style="3" customWidth="1"/>
    <col min="15873" max="15873" width="16.88671875" style="3" customWidth="1"/>
    <col min="15874" max="15875" width="14.44140625" style="3" customWidth="1"/>
    <col min="15876" max="15876" width="16.88671875" style="3" customWidth="1"/>
    <col min="15877" max="15878" width="14.44140625" style="3" customWidth="1"/>
    <col min="15879" max="16122" width="8.88671875" style="3"/>
    <col min="16123" max="16123" width="48" style="3" customWidth="1"/>
    <col min="16124" max="16124" width="6" style="3" customWidth="1"/>
    <col min="16125" max="16125" width="7.109375" style="3" customWidth="1"/>
    <col min="16126" max="16126" width="16.88671875" style="3" customWidth="1"/>
    <col min="16127" max="16128" width="14.44140625" style="3" customWidth="1"/>
    <col min="16129" max="16129" width="16.88671875" style="3" customWidth="1"/>
    <col min="16130" max="16131" width="14.44140625" style="3" customWidth="1"/>
    <col min="16132" max="16132" width="16.88671875" style="3" customWidth="1"/>
    <col min="16133" max="16134" width="14.44140625" style="3" customWidth="1"/>
    <col min="16135" max="16384" width="8.88671875" style="3"/>
  </cols>
  <sheetData>
    <row r="1" spans="1:7" ht="46.2" customHeight="1" x14ac:dyDescent="0.3">
      <c r="A1" s="1"/>
      <c r="B1" s="1"/>
      <c r="C1" s="1"/>
      <c r="D1" s="1"/>
      <c r="E1" s="101" t="s">
        <v>252</v>
      </c>
      <c r="F1" s="102"/>
    </row>
    <row r="2" spans="1:7" ht="20.25" customHeight="1" x14ac:dyDescent="0.3">
      <c r="A2" s="2"/>
      <c r="B2" s="2"/>
      <c r="C2" s="2"/>
      <c r="D2" s="2"/>
      <c r="E2" s="2"/>
      <c r="F2" s="2"/>
    </row>
    <row r="3" spans="1:7" ht="34.200000000000003" customHeight="1" x14ac:dyDescent="0.3">
      <c r="A3" s="104" t="s">
        <v>99</v>
      </c>
      <c r="B3" s="104"/>
      <c r="C3" s="104"/>
      <c r="D3" s="104"/>
      <c r="E3" s="104"/>
      <c r="F3" s="104"/>
    </row>
    <row r="4" spans="1:7" ht="20.25" hidden="1" customHeight="1" x14ac:dyDescent="0.3">
      <c r="A4" s="48"/>
      <c r="B4" s="48"/>
      <c r="C4" s="48"/>
      <c r="D4" s="48"/>
      <c r="E4" s="48"/>
      <c r="F4" s="48"/>
    </row>
    <row r="5" spans="1:7" ht="15.6" x14ac:dyDescent="0.3">
      <c r="A5" s="4"/>
      <c r="B5" s="4"/>
      <c r="C5" s="5"/>
      <c r="D5" s="6"/>
      <c r="E5" s="6"/>
      <c r="F5" s="6"/>
    </row>
    <row r="6" spans="1:7" ht="21" customHeight="1" x14ac:dyDescent="0.3">
      <c r="A6" s="103" t="s">
        <v>3</v>
      </c>
      <c r="B6" s="103" t="s">
        <v>4</v>
      </c>
      <c r="C6" s="103" t="s">
        <v>5</v>
      </c>
      <c r="D6" s="105" t="s">
        <v>6</v>
      </c>
      <c r="E6" s="105"/>
      <c r="F6" s="105"/>
    </row>
    <row r="7" spans="1:7" ht="102" customHeight="1" x14ac:dyDescent="0.3">
      <c r="A7" s="103"/>
      <c r="B7" s="103"/>
      <c r="C7" s="103"/>
      <c r="D7" s="49" t="s">
        <v>250</v>
      </c>
      <c r="E7" s="49" t="s">
        <v>8</v>
      </c>
      <c r="F7" s="49" t="s">
        <v>98</v>
      </c>
    </row>
    <row r="8" spans="1:7" ht="15.6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</row>
    <row r="9" spans="1:7" ht="15.6" x14ac:dyDescent="0.3">
      <c r="A9" s="8" t="s">
        <v>9</v>
      </c>
      <c r="B9" s="9">
        <v>1</v>
      </c>
      <c r="C9" s="9" t="s">
        <v>10</v>
      </c>
      <c r="D9" s="10">
        <f>D10+D11+D12+D13+D14+D16+D17+D15</f>
        <v>361905</v>
      </c>
      <c r="E9" s="10">
        <f>F9-D9</f>
        <v>4034</v>
      </c>
      <c r="F9" s="10">
        <f>F10+F11+F12+F13+F14+F16+F17+F15</f>
        <v>365939</v>
      </c>
    </row>
    <row r="10" spans="1:7" ht="46.8" x14ac:dyDescent="0.3">
      <c r="A10" s="11" t="s">
        <v>11</v>
      </c>
      <c r="B10" s="12">
        <v>1</v>
      </c>
      <c r="C10" s="12">
        <v>2</v>
      </c>
      <c r="D10" s="13">
        <v>4650</v>
      </c>
      <c r="E10" s="13">
        <f t="shared" ref="E10:E65" si="0">F10-D10</f>
        <v>0</v>
      </c>
      <c r="F10" s="13">
        <v>4650</v>
      </c>
      <c r="G10" s="52"/>
    </row>
    <row r="11" spans="1:7" ht="49.2" customHeight="1" x14ac:dyDescent="0.3">
      <c r="A11" s="11" t="s">
        <v>12</v>
      </c>
      <c r="B11" s="12">
        <v>1</v>
      </c>
      <c r="C11" s="12">
        <v>3</v>
      </c>
      <c r="D11" s="13">
        <v>11116</v>
      </c>
      <c r="E11" s="13">
        <f t="shared" si="0"/>
        <v>-6.5</v>
      </c>
      <c r="F11" s="13">
        <v>11109.5</v>
      </c>
    </row>
    <row r="12" spans="1:7" ht="66" customHeight="1" x14ac:dyDescent="0.3">
      <c r="A12" s="11" t="s">
        <v>13</v>
      </c>
      <c r="B12" s="12">
        <v>1</v>
      </c>
      <c r="C12" s="12">
        <v>4</v>
      </c>
      <c r="D12" s="13">
        <v>112449.5</v>
      </c>
      <c r="E12" s="13">
        <f>F12-D12</f>
        <v>0</v>
      </c>
      <c r="F12" s="13">
        <v>112449.5</v>
      </c>
    </row>
    <row r="13" spans="1:7" ht="19.8" customHeight="1" x14ac:dyDescent="0.3">
      <c r="A13" s="11" t="s">
        <v>14</v>
      </c>
      <c r="B13" s="12">
        <v>1</v>
      </c>
      <c r="C13" s="12">
        <v>5</v>
      </c>
      <c r="D13" s="13">
        <v>9.8000000000000007</v>
      </c>
      <c r="E13" s="13">
        <f t="shared" si="0"/>
        <v>0</v>
      </c>
      <c r="F13" s="13">
        <v>9.8000000000000007</v>
      </c>
    </row>
    <row r="14" spans="1:7" ht="51" customHeight="1" x14ac:dyDescent="0.3">
      <c r="A14" s="11" t="s">
        <v>15</v>
      </c>
      <c r="B14" s="12">
        <v>1</v>
      </c>
      <c r="C14" s="12">
        <v>6</v>
      </c>
      <c r="D14" s="13">
        <v>40035.1</v>
      </c>
      <c r="E14" s="13">
        <f t="shared" si="0"/>
        <v>6.5</v>
      </c>
      <c r="F14" s="13">
        <v>40041.599999999999</v>
      </c>
    </row>
    <row r="15" spans="1:7" ht="21.6" customHeight="1" x14ac:dyDescent="0.3">
      <c r="A15" s="11" t="s">
        <v>100</v>
      </c>
      <c r="B15" s="12">
        <v>1</v>
      </c>
      <c r="C15" s="12">
        <v>7</v>
      </c>
      <c r="D15" s="13">
        <v>0</v>
      </c>
      <c r="E15" s="85">
        <f t="shared" si="0"/>
        <v>0</v>
      </c>
      <c r="F15" s="13">
        <v>0</v>
      </c>
    </row>
    <row r="16" spans="1:7" ht="15.6" x14ac:dyDescent="0.3">
      <c r="A16" s="11" t="s">
        <v>16</v>
      </c>
      <c r="B16" s="12">
        <v>1</v>
      </c>
      <c r="C16" s="12">
        <v>11</v>
      </c>
      <c r="D16" s="13">
        <v>1000</v>
      </c>
      <c r="E16" s="13">
        <f t="shared" si="0"/>
        <v>0</v>
      </c>
      <c r="F16" s="13">
        <v>1000</v>
      </c>
    </row>
    <row r="17" spans="1:6" ht="15.6" x14ac:dyDescent="0.3">
      <c r="A17" s="11" t="s">
        <v>17</v>
      </c>
      <c r="B17" s="12">
        <v>1</v>
      </c>
      <c r="C17" s="12">
        <v>13</v>
      </c>
      <c r="D17" s="13">
        <f>194878.4-2233.8</f>
        <v>192644.6</v>
      </c>
      <c r="E17" s="13">
        <f t="shared" si="0"/>
        <v>4034</v>
      </c>
      <c r="F17" s="13">
        <v>196678.6</v>
      </c>
    </row>
    <row r="18" spans="1:6" ht="15.6" x14ac:dyDescent="0.3">
      <c r="A18" s="8" t="s">
        <v>18</v>
      </c>
      <c r="B18" s="9">
        <v>2</v>
      </c>
      <c r="C18" s="9" t="s">
        <v>10</v>
      </c>
      <c r="D18" s="10">
        <f>D19</f>
        <v>6919.5</v>
      </c>
      <c r="E18" s="10">
        <f t="shared" si="0"/>
        <v>0</v>
      </c>
      <c r="F18" s="10">
        <f>F19</f>
        <v>6919.5</v>
      </c>
    </row>
    <row r="19" spans="1:6" ht="15.6" x14ac:dyDescent="0.3">
      <c r="A19" s="11" t="s">
        <v>19</v>
      </c>
      <c r="B19" s="12">
        <v>2</v>
      </c>
      <c r="C19" s="12">
        <v>3</v>
      </c>
      <c r="D19" s="13">
        <v>6919.5</v>
      </c>
      <c r="E19" s="13">
        <f t="shared" si="0"/>
        <v>0</v>
      </c>
      <c r="F19" s="13">
        <v>6919.5</v>
      </c>
    </row>
    <row r="20" spans="1:6" ht="31.2" x14ac:dyDescent="0.3">
      <c r="A20" s="8" t="s">
        <v>20</v>
      </c>
      <c r="B20" s="9">
        <v>3</v>
      </c>
      <c r="C20" s="9" t="s">
        <v>10</v>
      </c>
      <c r="D20" s="10">
        <f>D21+D22+D23</f>
        <v>8874.9</v>
      </c>
      <c r="E20" s="10">
        <f t="shared" si="0"/>
        <v>0</v>
      </c>
      <c r="F20" s="10">
        <f>F21+F22+F23</f>
        <v>8874.9</v>
      </c>
    </row>
    <row r="21" spans="1:6" ht="15.6" x14ac:dyDescent="0.3">
      <c r="A21" s="11" t="s">
        <v>21</v>
      </c>
      <c r="B21" s="12">
        <v>3</v>
      </c>
      <c r="C21" s="12">
        <v>4</v>
      </c>
      <c r="D21" s="13">
        <v>6372.4</v>
      </c>
      <c r="E21" s="13">
        <f t="shared" si="0"/>
        <v>0</v>
      </c>
      <c r="F21" s="13">
        <v>6372.4</v>
      </c>
    </row>
    <row r="22" spans="1:6" ht="46.8" x14ac:dyDescent="0.3">
      <c r="A22" s="11" t="s">
        <v>22</v>
      </c>
      <c r="B22" s="12">
        <v>3</v>
      </c>
      <c r="C22" s="12">
        <v>9</v>
      </c>
      <c r="D22" s="13">
        <v>650</v>
      </c>
      <c r="E22" s="13">
        <f t="shared" si="0"/>
        <v>0</v>
      </c>
      <c r="F22" s="13">
        <v>650</v>
      </c>
    </row>
    <row r="23" spans="1:6" ht="39" customHeight="1" x14ac:dyDescent="0.3">
      <c r="A23" s="11" t="s">
        <v>23</v>
      </c>
      <c r="B23" s="12">
        <v>3</v>
      </c>
      <c r="C23" s="12">
        <v>14</v>
      </c>
      <c r="D23" s="13">
        <v>1852.5</v>
      </c>
      <c r="E23" s="13">
        <f t="shared" si="0"/>
        <v>0</v>
      </c>
      <c r="F23" s="13">
        <v>1852.5</v>
      </c>
    </row>
    <row r="24" spans="1:6" ht="15.6" x14ac:dyDescent="0.3">
      <c r="A24" s="8" t="s">
        <v>24</v>
      </c>
      <c r="B24" s="9">
        <v>4</v>
      </c>
      <c r="C24" s="9" t="s">
        <v>10</v>
      </c>
      <c r="D24" s="10">
        <f>D25+D26+D27+D28+D29+D30+D31</f>
        <v>472240.19999999995</v>
      </c>
      <c r="E24" s="10">
        <f t="shared" si="0"/>
        <v>3545.9000000000233</v>
      </c>
      <c r="F24" s="10">
        <f>F25+F26+F27+F28+F29+F30+F31</f>
        <v>475786.1</v>
      </c>
    </row>
    <row r="25" spans="1:6" ht="15.6" x14ac:dyDescent="0.3">
      <c r="A25" s="11" t="s">
        <v>25</v>
      </c>
      <c r="B25" s="12">
        <v>4</v>
      </c>
      <c r="C25" s="12">
        <v>1</v>
      </c>
      <c r="D25" s="13">
        <v>6117.5</v>
      </c>
      <c r="E25" s="13">
        <f t="shared" si="0"/>
        <v>-95.399999999999636</v>
      </c>
      <c r="F25" s="13">
        <v>6022.1</v>
      </c>
    </row>
    <row r="26" spans="1:6" ht="15.6" x14ac:dyDescent="0.3">
      <c r="A26" s="11" t="s">
        <v>26</v>
      </c>
      <c r="B26" s="12">
        <v>4</v>
      </c>
      <c r="C26" s="12">
        <v>5</v>
      </c>
      <c r="D26" s="13">
        <v>222373.4</v>
      </c>
      <c r="E26" s="13">
        <f t="shared" si="0"/>
        <v>0</v>
      </c>
      <c r="F26" s="13">
        <v>222373.4</v>
      </c>
    </row>
    <row r="27" spans="1:6" ht="15.6" x14ac:dyDescent="0.3">
      <c r="A27" s="11" t="s">
        <v>27</v>
      </c>
      <c r="B27" s="12">
        <v>4</v>
      </c>
      <c r="C27" s="12">
        <v>7</v>
      </c>
      <c r="D27" s="13">
        <v>26300</v>
      </c>
      <c r="E27" s="13">
        <f t="shared" si="0"/>
        <v>0</v>
      </c>
      <c r="F27" s="13">
        <v>26300</v>
      </c>
    </row>
    <row r="28" spans="1:6" ht="15.6" x14ac:dyDescent="0.3">
      <c r="A28" s="11" t="s">
        <v>28</v>
      </c>
      <c r="B28" s="12">
        <v>4</v>
      </c>
      <c r="C28" s="12">
        <v>8</v>
      </c>
      <c r="D28" s="13">
        <v>14000</v>
      </c>
      <c r="E28" s="13">
        <f t="shared" si="0"/>
        <v>0</v>
      </c>
      <c r="F28" s="13">
        <v>14000</v>
      </c>
    </row>
    <row r="29" spans="1:6" ht="15.6" x14ac:dyDescent="0.3">
      <c r="A29" s="11" t="s">
        <v>29</v>
      </c>
      <c r="B29" s="12">
        <v>4</v>
      </c>
      <c r="C29" s="12">
        <v>9</v>
      </c>
      <c r="D29" s="13">
        <v>182383.1</v>
      </c>
      <c r="E29" s="13">
        <f t="shared" si="0"/>
        <v>0</v>
      </c>
      <c r="F29" s="13">
        <v>182383.1</v>
      </c>
    </row>
    <row r="30" spans="1:6" ht="15.6" x14ac:dyDescent="0.3">
      <c r="A30" s="11" t="s">
        <v>30</v>
      </c>
      <c r="B30" s="12">
        <v>4</v>
      </c>
      <c r="C30" s="12">
        <v>10</v>
      </c>
      <c r="D30" s="13">
        <v>8232.1</v>
      </c>
      <c r="E30" s="85">
        <f t="shared" si="0"/>
        <v>50</v>
      </c>
      <c r="F30" s="13">
        <v>8282.1</v>
      </c>
    </row>
    <row r="31" spans="1:6" ht="23.4" customHeight="1" x14ac:dyDescent="0.3">
      <c r="A31" s="11" t="s">
        <v>31</v>
      </c>
      <c r="B31" s="12">
        <v>4</v>
      </c>
      <c r="C31" s="12">
        <v>12</v>
      </c>
      <c r="D31" s="13">
        <v>12834.1</v>
      </c>
      <c r="E31" s="85">
        <f t="shared" si="0"/>
        <v>3591.3000000000011</v>
      </c>
      <c r="F31" s="13">
        <v>16425.400000000001</v>
      </c>
    </row>
    <row r="32" spans="1:6" ht="15.6" x14ac:dyDescent="0.3">
      <c r="A32" s="8" t="s">
        <v>32</v>
      </c>
      <c r="B32" s="9">
        <v>5</v>
      </c>
      <c r="C32" s="9" t="s">
        <v>10</v>
      </c>
      <c r="D32" s="40">
        <f>D33+D34+D35+D36</f>
        <v>721404.6</v>
      </c>
      <c r="E32" s="40">
        <f t="shared" si="0"/>
        <v>83454.599999999977</v>
      </c>
      <c r="F32" s="40">
        <f>F33+F34+F35+F36</f>
        <v>804859.2</v>
      </c>
    </row>
    <row r="33" spans="1:6" ht="15.6" x14ac:dyDescent="0.3">
      <c r="A33" s="11" t="s">
        <v>33</v>
      </c>
      <c r="B33" s="12">
        <v>5</v>
      </c>
      <c r="C33" s="12">
        <v>1</v>
      </c>
      <c r="D33" s="50">
        <v>241444.1</v>
      </c>
      <c r="E33" s="50">
        <f t="shared" si="0"/>
        <v>0</v>
      </c>
      <c r="F33" s="50">
        <v>241444.1</v>
      </c>
    </row>
    <row r="34" spans="1:6" ht="15.6" x14ac:dyDescent="0.3">
      <c r="A34" s="11" t="s">
        <v>34</v>
      </c>
      <c r="B34" s="12">
        <v>5</v>
      </c>
      <c r="C34" s="12">
        <v>2</v>
      </c>
      <c r="D34" s="50">
        <f>245967.6+1930.8</f>
        <v>247898.4</v>
      </c>
      <c r="E34" s="50">
        <f t="shared" si="0"/>
        <v>87046.000000000029</v>
      </c>
      <c r="F34" s="50">
        <v>334944.40000000002</v>
      </c>
    </row>
    <row r="35" spans="1:6" ht="15.6" x14ac:dyDescent="0.3">
      <c r="A35" s="11" t="s">
        <v>35</v>
      </c>
      <c r="B35" s="12">
        <v>5</v>
      </c>
      <c r="C35" s="12">
        <v>3</v>
      </c>
      <c r="D35" s="50">
        <v>192894</v>
      </c>
      <c r="E35" s="50">
        <f t="shared" si="0"/>
        <v>-3591.3999999999942</v>
      </c>
      <c r="F35" s="50">
        <v>189302.6</v>
      </c>
    </row>
    <row r="36" spans="1:6" ht="31.2" x14ac:dyDescent="0.3">
      <c r="A36" s="11" t="s">
        <v>36</v>
      </c>
      <c r="B36" s="12">
        <v>5</v>
      </c>
      <c r="C36" s="12">
        <v>5</v>
      </c>
      <c r="D36" s="50">
        <v>39168.1</v>
      </c>
      <c r="E36" s="50">
        <f t="shared" si="0"/>
        <v>0</v>
      </c>
      <c r="F36" s="50">
        <v>39168.1</v>
      </c>
    </row>
    <row r="37" spans="1:6" ht="15.6" x14ac:dyDescent="0.3">
      <c r="A37" s="8" t="s">
        <v>37</v>
      </c>
      <c r="B37" s="9">
        <v>6</v>
      </c>
      <c r="C37" s="9" t="s">
        <v>10</v>
      </c>
      <c r="D37" s="40">
        <f>D38+D39</f>
        <v>366.4</v>
      </c>
      <c r="E37" s="40">
        <f t="shared" si="0"/>
        <v>0</v>
      </c>
      <c r="F37" s="40">
        <f>F38+F39</f>
        <v>366.4</v>
      </c>
    </row>
    <row r="38" spans="1:6" ht="31.2" x14ac:dyDescent="0.3">
      <c r="A38" s="11" t="s">
        <v>38</v>
      </c>
      <c r="B38" s="12">
        <v>6</v>
      </c>
      <c r="C38" s="12">
        <v>3</v>
      </c>
      <c r="D38" s="50">
        <v>250</v>
      </c>
      <c r="E38" s="50">
        <f t="shared" si="0"/>
        <v>0</v>
      </c>
      <c r="F38" s="50">
        <v>250</v>
      </c>
    </row>
    <row r="39" spans="1:6" ht="18" customHeight="1" x14ac:dyDescent="0.3">
      <c r="A39" s="11" t="s">
        <v>39</v>
      </c>
      <c r="B39" s="12">
        <v>6</v>
      </c>
      <c r="C39" s="12">
        <v>5</v>
      </c>
      <c r="D39" s="50">
        <v>116.4</v>
      </c>
      <c r="E39" s="50">
        <f t="shared" si="0"/>
        <v>0</v>
      </c>
      <c r="F39" s="50">
        <v>116.4</v>
      </c>
    </row>
    <row r="40" spans="1:6" ht="15.6" x14ac:dyDescent="0.3">
      <c r="A40" s="8" t="s">
        <v>40</v>
      </c>
      <c r="B40" s="9">
        <v>7</v>
      </c>
      <c r="C40" s="9" t="s">
        <v>10</v>
      </c>
      <c r="D40" s="40">
        <f>D41+D42+D43+D44+D45</f>
        <v>2019857.9</v>
      </c>
      <c r="E40" s="40">
        <f t="shared" si="0"/>
        <v>0</v>
      </c>
      <c r="F40" s="40">
        <f>F41+F42+F43+F44+F45</f>
        <v>2019857.9</v>
      </c>
    </row>
    <row r="41" spans="1:6" ht="15.6" x14ac:dyDescent="0.3">
      <c r="A41" s="11" t="s">
        <v>41</v>
      </c>
      <c r="B41" s="12">
        <v>7</v>
      </c>
      <c r="C41" s="12">
        <v>1</v>
      </c>
      <c r="D41" s="50">
        <v>751222.2</v>
      </c>
      <c r="E41" s="50">
        <f t="shared" si="0"/>
        <v>-12783.79999999993</v>
      </c>
      <c r="F41" s="50">
        <v>738438.4</v>
      </c>
    </row>
    <row r="42" spans="1:6" ht="15.6" x14ac:dyDescent="0.3">
      <c r="A42" s="11" t="s">
        <v>42</v>
      </c>
      <c r="B42" s="12">
        <v>7</v>
      </c>
      <c r="C42" s="12">
        <v>2</v>
      </c>
      <c r="D42" s="50">
        <v>978165.9</v>
      </c>
      <c r="E42" s="50">
        <f t="shared" si="0"/>
        <v>12783.79999999993</v>
      </c>
      <c r="F42" s="50">
        <v>990949.7</v>
      </c>
    </row>
    <row r="43" spans="1:6" ht="15.6" x14ac:dyDescent="0.3">
      <c r="A43" s="11" t="s">
        <v>43</v>
      </c>
      <c r="B43" s="12">
        <v>7</v>
      </c>
      <c r="C43" s="12">
        <v>3</v>
      </c>
      <c r="D43" s="50">
        <v>137338.4</v>
      </c>
      <c r="E43" s="50">
        <f t="shared" si="0"/>
        <v>270</v>
      </c>
      <c r="F43" s="50">
        <v>137608.4</v>
      </c>
    </row>
    <row r="44" spans="1:6" ht="15.6" x14ac:dyDescent="0.3">
      <c r="A44" s="11" t="s">
        <v>44</v>
      </c>
      <c r="B44" s="12">
        <v>7</v>
      </c>
      <c r="C44" s="12">
        <v>7</v>
      </c>
      <c r="D44" s="50">
        <v>55711.4</v>
      </c>
      <c r="E44" s="50">
        <f t="shared" si="0"/>
        <v>0</v>
      </c>
      <c r="F44" s="50">
        <v>55711.4</v>
      </c>
    </row>
    <row r="45" spans="1:6" ht="15.6" x14ac:dyDescent="0.3">
      <c r="A45" s="11" t="s">
        <v>45</v>
      </c>
      <c r="B45" s="12">
        <v>7</v>
      </c>
      <c r="C45" s="12">
        <v>9</v>
      </c>
      <c r="D45" s="50">
        <v>97420</v>
      </c>
      <c r="E45" s="50">
        <f t="shared" si="0"/>
        <v>-270</v>
      </c>
      <c r="F45" s="50">
        <v>97150</v>
      </c>
    </row>
    <row r="46" spans="1:6" ht="15.6" x14ac:dyDescent="0.3">
      <c r="A46" s="8" t="s">
        <v>46</v>
      </c>
      <c r="B46" s="9">
        <v>8</v>
      </c>
      <c r="C46" s="9" t="s">
        <v>10</v>
      </c>
      <c r="D46" s="40">
        <f>D47+D48</f>
        <v>163826.70000000001</v>
      </c>
      <c r="E46" s="40">
        <f t="shared" si="0"/>
        <v>500</v>
      </c>
      <c r="F46" s="40">
        <f>F47+F48</f>
        <v>164326.70000000001</v>
      </c>
    </row>
    <row r="47" spans="1:6" ht="15.6" x14ac:dyDescent="0.3">
      <c r="A47" s="11" t="s">
        <v>47</v>
      </c>
      <c r="B47" s="12">
        <v>8</v>
      </c>
      <c r="C47" s="12">
        <v>1</v>
      </c>
      <c r="D47" s="50">
        <f>155338.6+303</f>
        <v>155641.60000000001</v>
      </c>
      <c r="E47" s="50">
        <f t="shared" si="0"/>
        <v>500</v>
      </c>
      <c r="F47" s="50">
        <v>156141.6</v>
      </c>
    </row>
    <row r="48" spans="1:6" ht="19.2" customHeight="1" x14ac:dyDescent="0.3">
      <c r="A48" s="11" t="s">
        <v>48</v>
      </c>
      <c r="B48" s="12">
        <v>8</v>
      </c>
      <c r="C48" s="12">
        <v>4</v>
      </c>
      <c r="D48" s="50">
        <v>8185.1</v>
      </c>
      <c r="E48" s="50">
        <f t="shared" si="0"/>
        <v>0</v>
      </c>
      <c r="F48" s="50">
        <v>8185.1</v>
      </c>
    </row>
    <row r="49" spans="1:6" ht="15.6" x14ac:dyDescent="0.3">
      <c r="A49" s="8" t="s">
        <v>49</v>
      </c>
      <c r="B49" s="9">
        <v>9</v>
      </c>
      <c r="C49" s="9" t="s">
        <v>10</v>
      </c>
      <c r="D49" s="40">
        <f>D50</f>
        <v>1355.2</v>
      </c>
      <c r="E49" s="40">
        <f t="shared" si="0"/>
        <v>0</v>
      </c>
      <c r="F49" s="40">
        <f>F50</f>
        <v>1355.2</v>
      </c>
    </row>
    <row r="50" spans="1:6" ht="15.6" x14ac:dyDescent="0.3">
      <c r="A50" s="11" t="s">
        <v>50</v>
      </c>
      <c r="B50" s="12">
        <v>9</v>
      </c>
      <c r="C50" s="12">
        <v>9</v>
      </c>
      <c r="D50" s="50">
        <v>1355.2</v>
      </c>
      <c r="E50" s="50">
        <f t="shared" si="0"/>
        <v>0</v>
      </c>
      <c r="F50" s="50">
        <v>1355.2</v>
      </c>
    </row>
    <row r="51" spans="1:6" ht="15.6" x14ac:dyDescent="0.3">
      <c r="A51" s="8" t="s">
        <v>51</v>
      </c>
      <c r="B51" s="9">
        <v>10</v>
      </c>
      <c r="C51" s="9" t="s">
        <v>10</v>
      </c>
      <c r="D51" s="40">
        <f>D52+D53+D54+D55</f>
        <v>151791.40000000002</v>
      </c>
      <c r="E51" s="40">
        <f t="shared" si="0"/>
        <v>-7413.9000000000233</v>
      </c>
      <c r="F51" s="40">
        <f>F52+F53+F54+F55</f>
        <v>144377.5</v>
      </c>
    </row>
    <row r="52" spans="1:6" ht="15.6" x14ac:dyDescent="0.3">
      <c r="A52" s="11" t="s">
        <v>52</v>
      </c>
      <c r="B52" s="12">
        <v>10</v>
      </c>
      <c r="C52" s="12">
        <v>1</v>
      </c>
      <c r="D52" s="50">
        <v>6200</v>
      </c>
      <c r="E52" s="50">
        <f t="shared" si="0"/>
        <v>-350</v>
      </c>
      <c r="F52" s="50">
        <v>5850</v>
      </c>
    </row>
    <row r="53" spans="1:6" ht="15.6" x14ac:dyDescent="0.3">
      <c r="A53" s="11" t="s">
        <v>53</v>
      </c>
      <c r="B53" s="12">
        <v>10</v>
      </c>
      <c r="C53" s="12">
        <v>3</v>
      </c>
      <c r="D53" s="50">
        <v>10449.200000000001</v>
      </c>
      <c r="E53" s="50">
        <f t="shared" si="0"/>
        <v>350</v>
      </c>
      <c r="F53" s="50">
        <v>10799.2</v>
      </c>
    </row>
    <row r="54" spans="1:6" ht="15.6" x14ac:dyDescent="0.3">
      <c r="A54" s="11" t="s">
        <v>54</v>
      </c>
      <c r="B54" s="12">
        <v>10</v>
      </c>
      <c r="C54" s="12">
        <v>4</v>
      </c>
      <c r="D54" s="50">
        <v>121358</v>
      </c>
      <c r="E54" s="50">
        <f t="shared" si="0"/>
        <v>-7413.8999999999942</v>
      </c>
      <c r="F54" s="50">
        <v>113944.1</v>
      </c>
    </row>
    <row r="55" spans="1:6" ht="15.6" x14ac:dyDescent="0.3">
      <c r="A55" s="11" t="s">
        <v>55</v>
      </c>
      <c r="B55" s="12">
        <v>10</v>
      </c>
      <c r="C55" s="12">
        <v>6</v>
      </c>
      <c r="D55" s="50">
        <v>13784.2</v>
      </c>
      <c r="E55" s="50">
        <f t="shared" si="0"/>
        <v>0</v>
      </c>
      <c r="F55" s="50">
        <v>13784.2</v>
      </c>
    </row>
    <row r="56" spans="1:6" ht="15.6" x14ac:dyDescent="0.3">
      <c r="A56" s="8" t="s">
        <v>56</v>
      </c>
      <c r="B56" s="9">
        <v>11</v>
      </c>
      <c r="C56" s="9" t="s">
        <v>10</v>
      </c>
      <c r="D56" s="40">
        <f>D57+D58+D60+D59</f>
        <v>119146.20000000001</v>
      </c>
      <c r="E56" s="40">
        <f>F56-D56</f>
        <v>0</v>
      </c>
      <c r="F56" s="40">
        <f>F57+F58+F60+F59</f>
        <v>119146.20000000001</v>
      </c>
    </row>
    <row r="57" spans="1:6" ht="15.6" x14ac:dyDescent="0.3">
      <c r="A57" s="11" t="s">
        <v>57</v>
      </c>
      <c r="B57" s="12">
        <v>11</v>
      </c>
      <c r="C57" s="12">
        <v>1</v>
      </c>
      <c r="D57" s="50">
        <v>105597.5</v>
      </c>
      <c r="E57" s="50">
        <f t="shared" si="0"/>
        <v>0</v>
      </c>
      <c r="F57" s="50">
        <v>105597.5</v>
      </c>
    </row>
    <row r="58" spans="1:6" ht="15.6" x14ac:dyDescent="0.3">
      <c r="A58" s="11" t="s">
        <v>58</v>
      </c>
      <c r="B58" s="12">
        <v>11</v>
      </c>
      <c r="C58" s="12">
        <v>2</v>
      </c>
      <c r="D58" s="50">
        <v>826.1</v>
      </c>
      <c r="E58" s="50">
        <f t="shared" si="0"/>
        <v>0</v>
      </c>
      <c r="F58" s="50">
        <v>826.1</v>
      </c>
    </row>
    <row r="59" spans="1:6" ht="15.6" x14ac:dyDescent="0.3">
      <c r="A59" s="11" t="s">
        <v>114</v>
      </c>
      <c r="B59" s="12">
        <v>11</v>
      </c>
      <c r="C59" s="12">
        <v>3</v>
      </c>
      <c r="D59" s="50">
        <v>642.6</v>
      </c>
      <c r="E59" s="50">
        <f t="shared" si="0"/>
        <v>0</v>
      </c>
      <c r="F59" s="50">
        <v>642.6</v>
      </c>
    </row>
    <row r="60" spans="1:6" ht="31.2" x14ac:dyDescent="0.3">
      <c r="A60" s="11" t="s">
        <v>59</v>
      </c>
      <c r="B60" s="12">
        <v>11</v>
      </c>
      <c r="C60" s="12">
        <v>5</v>
      </c>
      <c r="D60" s="50">
        <v>12080</v>
      </c>
      <c r="E60" s="50">
        <f t="shared" si="0"/>
        <v>0</v>
      </c>
      <c r="F60" s="50">
        <v>12080</v>
      </c>
    </row>
    <row r="61" spans="1:6" ht="15.6" x14ac:dyDescent="0.3">
      <c r="A61" s="8" t="s">
        <v>60</v>
      </c>
      <c r="B61" s="9">
        <v>12</v>
      </c>
      <c r="C61" s="9" t="s">
        <v>10</v>
      </c>
      <c r="D61" s="40">
        <f>D62+D63</f>
        <v>22032</v>
      </c>
      <c r="E61" s="40">
        <f t="shared" si="0"/>
        <v>0</v>
      </c>
      <c r="F61" s="40">
        <f>F62+F63</f>
        <v>22032</v>
      </c>
    </row>
    <row r="62" spans="1:6" ht="15.6" x14ac:dyDescent="0.3">
      <c r="A62" s="11" t="s">
        <v>61</v>
      </c>
      <c r="B62" s="12">
        <v>12</v>
      </c>
      <c r="C62" s="12">
        <v>2</v>
      </c>
      <c r="D62" s="50">
        <v>10592.5</v>
      </c>
      <c r="E62" s="50">
        <f t="shared" si="0"/>
        <v>0</v>
      </c>
      <c r="F62" s="50">
        <v>10592.5</v>
      </c>
    </row>
    <row r="63" spans="1:6" ht="31.2" x14ac:dyDescent="0.3">
      <c r="A63" s="11" t="s">
        <v>62</v>
      </c>
      <c r="B63" s="12">
        <v>12</v>
      </c>
      <c r="C63" s="12">
        <v>4</v>
      </c>
      <c r="D63" s="50">
        <v>11439.5</v>
      </c>
      <c r="E63" s="86">
        <f t="shared" si="0"/>
        <v>0</v>
      </c>
      <c r="F63" s="50">
        <v>11439.5</v>
      </c>
    </row>
    <row r="64" spans="1:6" ht="31.2" x14ac:dyDescent="0.3">
      <c r="A64" s="8" t="s">
        <v>63</v>
      </c>
      <c r="B64" s="9">
        <v>13</v>
      </c>
      <c r="C64" s="9" t="s">
        <v>10</v>
      </c>
      <c r="D64" s="40">
        <f>D65</f>
        <v>20379</v>
      </c>
      <c r="E64" s="40">
        <f t="shared" si="0"/>
        <v>418</v>
      </c>
      <c r="F64" s="40">
        <f>F65</f>
        <v>20797</v>
      </c>
    </row>
    <row r="65" spans="1:6" ht="31.2" x14ac:dyDescent="0.3">
      <c r="A65" s="11" t="s">
        <v>64</v>
      </c>
      <c r="B65" s="12">
        <v>13</v>
      </c>
      <c r="C65" s="12">
        <v>1</v>
      </c>
      <c r="D65" s="50">
        <v>20379</v>
      </c>
      <c r="E65" s="50">
        <f t="shared" si="0"/>
        <v>418</v>
      </c>
      <c r="F65" s="50">
        <v>20797</v>
      </c>
    </row>
    <row r="66" spans="1:6" ht="22.8" customHeight="1" x14ac:dyDescent="0.3">
      <c r="A66" s="14" t="s">
        <v>65</v>
      </c>
      <c r="B66" s="15"/>
      <c r="C66" s="16"/>
      <c r="D66" s="87">
        <f>D9+D18+D20+D24+D32+D37+D40+D46+D49+D51+D56+D61+D64</f>
        <v>4070099.0000000005</v>
      </c>
      <c r="E66" s="87">
        <f>F66-D66</f>
        <v>84538.600000000093</v>
      </c>
      <c r="F66" s="87">
        <f>F9+F18+F20+F24+F32+F37+F40+F46+F49+F51+F56+F61+F64</f>
        <v>4154637.6000000006</v>
      </c>
    </row>
  </sheetData>
  <mergeCells count="6">
    <mergeCell ref="E1:F1"/>
    <mergeCell ref="A6:A7"/>
    <mergeCell ref="B6:B7"/>
    <mergeCell ref="A3:F3"/>
    <mergeCell ref="C6:C7"/>
    <mergeCell ref="D6:F6"/>
  </mergeCells>
  <pageMargins left="0.39370078740157483" right="0.19685039370078741" top="0.59055118110236227" bottom="0.39370078740157483" header="0.31496062992125984" footer="0.31496062992125984"/>
  <pageSetup paperSize="9" scale="85" fitToHeight="2" orientation="portrait" r:id="rId1"/>
  <rowBreaks count="1" manualBreakCount="1">
    <brk id="31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workbookViewId="0">
      <selection activeCell="A15" sqref="A15"/>
    </sheetView>
  </sheetViews>
  <sheetFormatPr defaultRowHeight="14.4" x14ac:dyDescent="0.3"/>
  <cols>
    <col min="1" max="1" width="43.44140625" style="24" customWidth="1"/>
    <col min="2" max="2" width="9.44140625" style="24" customWidth="1"/>
    <col min="3" max="3" width="17.109375" style="24" customWidth="1"/>
    <col min="4" max="5" width="15" style="24" customWidth="1"/>
    <col min="6" max="6" width="17.109375" style="19" hidden="1" customWidth="1"/>
    <col min="7" max="8" width="15" style="19" hidden="1" customWidth="1"/>
    <col min="9" max="9" width="17.109375" style="19" hidden="1" customWidth="1"/>
    <col min="10" max="11" width="15" style="19" hidden="1" customWidth="1"/>
    <col min="12" max="256" width="8.88671875" style="19"/>
    <col min="257" max="257" width="43.44140625" style="19" customWidth="1"/>
    <col min="258" max="258" width="9.44140625" style="19" customWidth="1"/>
    <col min="259" max="259" width="17.109375" style="19" customWidth="1"/>
    <col min="260" max="261" width="15" style="19" customWidth="1"/>
    <col min="262" max="262" width="17.109375" style="19" customWidth="1"/>
    <col min="263" max="264" width="15" style="19" customWidth="1"/>
    <col min="265" max="265" width="17.109375" style="19" customWidth="1"/>
    <col min="266" max="267" width="15" style="19" customWidth="1"/>
    <col min="268" max="512" width="8.88671875" style="19"/>
    <col min="513" max="513" width="43.44140625" style="19" customWidth="1"/>
    <col min="514" max="514" width="9.44140625" style="19" customWidth="1"/>
    <col min="515" max="515" width="17.109375" style="19" customWidth="1"/>
    <col min="516" max="517" width="15" style="19" customWidth="1"/>
    <col min="518" max="518" width="17.109375" style="19" customWidth="1"/>
    <col min="519" max="520" width="15" style="19" customWidth="1"/>
    <col min="521" max="521" width="17.109375" style="19" customWidth="1"/>
    <col min="522" max="523" width="15" style="19" customWidth="1"/>
    <col min="524" max="768" width="8.88671875" style="19"/>
    <col min="769" max="769" width="43.44140625" style="19" customWidth="1"/>
    <col min="770" max="770" width="9.44140625" style="19" customWidth="1"/>
    <col min="771" max="771" width="17.109375" style="19" customWidth="1"/>
    <col min="772" max="773" width="15" style="19" customWidth="1"/>
    <col min="774" max="774" width="17.109375" style="19" customWidth="1"/>
    <col min="775" max="776" width="15" style="19" customWidth="1"/>
    <col min="777" max="777" width="17.109375" style="19" customWidth="1"/>
    <col min="778" max="779" width="15" style="19" customWidth="1"/>
    <col min="780" max="1024" width="8.88671875" style="19"/>
    <col min="1025" max="1025" width="43.44140625" style="19" customWidth="1"/>
    <col min="1026" max="1026" width="9.44140625" style="19" customWidth="1"/>
    <col min="1027" max="1027" width="17.109375" style="19" customWidth="1"/>
    <col min="1028" max="1029" width="15" style="19" customWidth="1"/>
    <col min="1030" max="1030" width="17.109375" style="19" customWidth="1"/>
    <col min="1031" max="1032" width="15" style="19" customWidth="1"/>
    <col min="1033" max="1033" width="17.109375" style="19" customWidth="1"/>
    <col min="1034" max="1035" width="15" style="19" customWidth="1"/>
    <col min="1036" max="1280" width="8.88671875" style="19"/>
    <col min="1281" max="1281" width="43.44140625" style="19" customWidth="1"/>
    <col min="1282" max="1282" width="9.44140625" style="19" customWidth="1"/>
    <col min="1283" max="1283" width="17.109375" style="19" customWidth="1"/>
    <col min="1284" max="1285" width="15" style="19" customWidth="1"/>
    <col min="1286" max="1286" width="17.109375" style="19" customWidth="1"/>
    <col min="1287" max="1288" width="15" style="19" customWidth="1"/>
    <col min="1289" max="1289" width="17.109375" style="19" customWidth="1"/>
    <col min="1290" max="1291" width="15" style="19" customWidth="1"/>
    <col min="1292" max="1536" width="8.88671875" style="19"/>
    <col min="1537" max="1537" width="43.44140625" style="19" customWidth="1"/>
    <col min="1538" max="1538" width="9.44140625" style="19" customWidth="1"/>
    <col min="1539" max="1539" width="17.109375" style="19" customWidth="1"/>
    <col min="1540" max="1541" width="15" style="19" customWidth="1"/>
    <col min="1542" max="1542" width="17.109375" style="19" customWidth="1"/>
    <col min="1543" max="1544" width="15" style="19" customWidth="1"/>
    <col min="1545" max="1545" width="17.109375" style="19" customWidth="1"/>
    <col min="1546" max="1547" width="15" style="19" customWidth="1"/>
    <col min="1548" max="1792" width="8.88671875" style="19"/>
    <col min="1793" max="1793" width="43.44140625" style="19" customWidth="1"/>
    <col min="1794" max="1794" width="9.44140625" style="19" customWidth="1"/>
    <col min="1795" max="1795" width="17.109375" style="19" customWidth="1"/>
    <col min="1796" max="1797" width="15" style="19" customWidth="1"/>
    <col min="1798" max="1798" width="17.109375" style="19" customWidth="1"/>
    <col min="1799" max="1800" width="15" style="19" customWidth="1"/>
    <col min="1801" max="1801" width="17.109375" style="19" customWidth="1"/>
    <col min="1802" max="1803" width="15" style="19" customWidth="1"/>
    <col min="1804" max="2048" width="8.88671875" style="19"/>
    <col min="2049" max="2049" width="43.44140625" style="19" customWidth="1"/>
    <col min="2050" max="2050" width="9.44140625" style="19" customWidth="1"/>
    <col min="2051" max="2051" width="17.109375" style="19" customWidth="1"/>
    <col min="2052" max="2053" width="15" style="19" customWidth="1"/>
    <col min="2054" max="2054" width="17.109375" style="19" customWidth="1"/>
    <col min="2055" max="2056" width="15" style="19" customWidth="1"/>
    <col min="2057" max="2057" width="17.109375" style="19" customWidth="1"/>
    <col min="2058" max="2059" width="15" style="19" customWidth="1"/>
    <col min="2060" max="2304" width="8.88671875" style="19"/>
    <col min="2305" max="2305" width="43.44140625" style="19" customWidth="1"/>
    <col min="2306" max="2306" width="9.44140625" style="19" customWidth="1"/>
    <col min="2307" max="2307" width="17.109375" style="19" customWidth="1"/>
    <col min="2308" max="2309" width="15" style="19" customWidth="1"/>
    <col min="2310" max="2310" width="17.109375" style="19" customWidth="1"/>
    <col min="2311" max="2312" width="15" style="19" customWidth="1"/>
    <col min="2313" max="2313" width="17.109375" style="19" customWidth="1"/>
    <col min="2314" max="2315" width="15" style="19" customWidth="1"/>
    <col min="2316" max="2560" width="8.88671875" style="19"/>
    <col min="2561" max="2561" width="43.44140625" style="19" customWidth="1"/>
    <col min="2562" max="2562" width="9.44140625" style="19" customWidth="1"/>
    <col min="2563" max="2563" width="17.109375" style="19" customWidth="1"/>
    <col min="2564" max="2565" width="15" style="19" customWidth="1"/>
    <col min="2566" max="2566" width="17.109375" style="19" customWidth="1"/>
    <col min="2567" max="2568" width="15" style="19" customWidth="1"/>
    <col min="2569" max="2569" width="17.109375" style="19" customWidth="1"/>
    <col min="2570" max="2571" width="15" style="19" customWidth="1"/>
    <col min="2572" max="2816" width="8.88671875" style="19"/>
    <col min="2817" max="2817" width="43.44140625" style="19" customWidth="1"/>
    <col min="2818" max="2818" width="9.44140625" style="19" customWidth="1"/>
    <col min="2819" max="2819" width="17.109375" style="19" customWidth="1"/>
    <col min="2820" max="2821" width="15" style="19" customWidth="1"/>
    <col min="2822" max="2822" width="17.109375" style="19" customWidth="1"/>
    <col min="2823" max="2824" width="15" style="19" customWidth="1"/>
    <col min="2825" max="2825" width="17.109375" style="19" customWidth="1"/>
    <col min="2826" max="2827" width="15" style="19" customWidth="1"/>
    <col min="2828" max="3072" width="8.88671875" style="19"/>
    <col min="3073" max="3073" width="43.44140625" style="19" customWidth="1"/>
    <col min="3074" max="3074" width="9.44140625" style="19" customWidth="1"/>
    <col min="3075" max="3075" width="17.109375" style="19" customWidth="1"/>
    <col min="3076" max="3077" width="15" style="19" customWidth="1"/>
    <col min="3078" max="3078" width="17.109375" style="19" customWidth="1"/>
    <col min="3079" max="3080" width="15" style="19" customWidth="1"/>
    <col min="3081" max="3081" width="17.109375" style="19" customWidth="1"/>
    <col min="3082" max="3083" width="15" style="19" customWidth="1"/>
    <col min="3084" max="3328" width="8.88671875" style="19"/>
    <col min="3329" max="3329" width="43.44140625" style="19" customWidth="1"/>
    <col min="3330" max="3330" width="9.44140625" style="19" customWidth="1"/>
    <col min="3331" max="3331" width="17.109375" style="19" customWidth="1"/>
    <col min="3332" max="3333" width="15" style="19" customWidth="1"/>
    <col min="3334" max="3334" width="17.109375" style="19" customWidth="1"/>
    <col min="3335" max="3336" width="15" style="19" customWidth="1"/>
    <col min="3337" max="3337" width="17.109375" style="19" customWidth="1"/>
    <col min="3338" max="3339" width="15" style="19" customWidth="1"/>
    <col min="3340" max="3584" width="8.88671875" style="19"/>
    <col min="3585" max="3585" width="43.44140625" style="19" customWidth="1"/>
    <col min="3586" max="3586" width="9.44140625" style="19" customWidth="1"/>
    <col min="3587" max="3587" width="17.109375" style="19" customWidth="1"/>
    <col min="3588" max="3589" width="15" style="19" customWidth="1"/>
    <col min="3590" max="3590" width="17.109375" style="19" customWidth="1"/>
    <col min="3591" max="3592" width="15" style="19" customWidth="1"/>
    <col min="3593" max="3593" width="17.109375" style="19" customWidth="1"/>
    <col min="3594" max="3595" width="15" style="19" customWidth="1"/>
    <col min="3596" max="3840" width="8.88671875" style="19"/>
    <col min="3841" max="3841" width="43.44140625" style="19" customWidth="1"/>
    <col min="3842" max="3842" width="9.44140625" style="19" customWidth="1"/>
    <col min="3843" max="3843" width="17.109375" style="19" customWidth="1"/>
    <col min="3844" max="3845" width="15" style="19" customWidth="1"/>
    <col min="3846" max="3846" width="17.109375" style="19" customWidth="1"/>
    <col min="3847" max="3848" width="15" style="19" customWidth="1"/>
    <col min="3849" max="3849" width="17.109375" style="19" customWidth="1"/>
    <col min="3850" max="3851" width="15" style="19" customWidth="1"/>
    <col min="3852" max="4096" width="8.88671875" style="19"/>
    <col min="4097" max="4097" width="43.44140625" style="19" customWidth="1"/>
    <col min="4098" max="4098" width="9.44140625" style="19" customWidth="1"/>
    <col min="4099" max="4099" width="17.109375" style="19" customWidth="1"/>
    <col min="4100" max="4101" width="15" style="19" customWidth="1"/>
    <col min="4102" max="4102" width="17.109375" style="19" customWidth="1"/>
    <col min="4103" max="4104" width="15" style="19" customWidth="1"/>
    <col min="4105" max="4105" width="17.109375" style="19" customWidth="1"/>
    <col min="4106" max="4107" width="15" style="19" customWidth="1"/>
    <col min="4108" max="4352" width="8.88671875" style="19"/>
    <col min="4353" max="4353" width="43.44140625" style="19" customWidth="1"/>
    <col min="4354" max="4354" width="9.44140625" style="19" customWidth="1"/>
    <col min="4355" max="4355" width="17.109375" style="19" customWidth="1"/>
    <col min="4356" max="4357" width="15" style="19" customWidth="1"/>
    <col min="4358" max="4358" width="17.109375" style="19" customWidth="1"/>
    <col min="4359" max="4360" width="15" style="19" customWidth="1"/>
    <col min="4361" max="4361" width="17.109375" style="19" customWidth="1"/>
    <col min="4362" max="4363" width="15" style="19" customWidth="1"/>
    <col min="4364" max="4608" width="8.88671875" style="19"/>
    <col min="4609" max="4609" width="43.44140625" style="19" customWidth="1"/>
    <col min="4610" max="4610" width="9.44140625" style="19" customWidth="1"/>
    <col min="4611" max="4611" width="17.109375" style="19" customWidth="1"/>
    <col min="4612" max="4613" width="15" style="19" customWidth="1"/>
    <col min="4614" max="4614" width="17.109375" style="19" customWidth="1"/>
    <col min="4615" max="4616" width="15" style="19" customWidth="1"/>
    <col min="4617" max="4617" width="17.109375" style="19" customWidth="1"/>
    <col min="4618" max="4619" width="15" style="19" customWidth="1"/>
    <col min="4620" max="4864" width="8.88671875" style="19"/>
    <col min="4865" max="4865" width="43.44140625" style="19" customWidth="1"/>
    <col min="4866" max="4866" width="9.44140625" style="19" customWidth="1"/>
    <col min="4867" max="4867" width="17.109375" style="19" customWidth="1"/>
    <col min="4868" max="4869" width="15" style="19" customWidth="1"/>
    <col min="4870" max="4870" width="17.109375" style="19" customWidth="1"/>
    <col min="4871" max="4872" width="15" style="19" customWidth="1"/>
    <col min="4873" max="4873" width="17.109375" style="19" customWidth="1"/>
    <col min="4874" max="4875" width="15" style="19" customWidth="1"/>
    <col min="4876" max="5120" width="8.88671875" style="19"/>
    <col min="5121" max="5121" width="43.44140625" style="19" customWidth="1"/>
    <col min="5122" max="5122" width="9.44140625" style="19" customWidth="1"/>
    <col min="5123" max="5123" width="17.109375" style="19" customWidth="1"/>
    <col min="5124" max="5125" width="15" style="19" customWidth="1"/>
    <col min="5126" max="5126" width="17.109375" style="19" customWidth="1"/>
    <col min="5127" max="5128" width="15" style="19" customWidth="1"/>
    <col min="5129" max="5129" width="17.109375" style="19" customWidth="1"/>
    <col min="5130" max="5131" width="15" style="19" customWidth="1"/>
    <col min="5132" max="5376" width="8.88671875" style="19"/>
    <col min="5377" max="5377" width="43.44140625" style="19" customWidth="1"/>
    <col min="5378" max="5378" width="9.44140625" style="19" customWidth="1"/>
    <col min="5379" max="5379" width="17.109375" style="19" customWidth="1"/>
    <col min="5380" max="5381" width="15" style="19" customWidth="1"/>
    <col min="5382" max="5382" width="17.109375" style="19" customWidth="1"/>
    <col min="5383" max="5384" width="15" style="19" customWidth="1"/>
    <col min="5385" max="5385" width="17.109375" style="19" customWidth="1"/>
    <col min="5386" max="5387" width="15" style="19" customWidth="1"/>
    <col min="5388" max="5632" width="8.88671875" style="19"/>
    <col min="5633" max="5633" width="43.44140625" style="19" customWidth="1"/>
    <col min="5634" max="5634" width="9.44140625" style="19" customWidth="1"/>
    <col min="5635" max="5635" width="17.109375" style="19" customWidth="1"/>
    <col min="5636" max="5637" width="15" style="19" customWidth="1"/>
    <col min="5638" max="5638" width="17.109375" style="19" customWidth="1"/>
    <col min="5639" max="5640" width="15" style="19" customWidth="1"/>
    <col min="5641" max="5641" width="17.109375" style="19" customWidth="1"/>
    <col min="5642" max="5643" width="15" style="19" customWidth="1"/>
    <col min="5644" max="5888" width="8.88671875" style="19"/>
    <col min="5889" max="5889" width="43.44140625" style="19" customWidth="1"/>
    <col min="5890" max="5890" width="9.44140625" style="19" customWidth="1"/>
    <col min="5891" max="5891" width="17.109375" style="19" customWidth="1"/>
    <col min="5892" max="5893" width="15" style="19" customWidth="1"/>
    <col min="5894" max="5894" width="17.109375" style="19" customWidth="1"/>
    <col min="5895" max="5896" width="15" style="19" customWidth="1"/>
    <col min="5897" max="5897" width="17.109375" style="19" customWidth="1"/>
    <col min="5898" max="5899" width="15" style="19" customWidth="1"/>
    <col min="5900" max="6144" width="8.88671875" style="19"/>
    <col min="6145" max="6145" width="43.44140625" style="19" customWidth="1"/>
    <col min="6146" max="6146" width="9.44140625" style="19" customWidth="1"/>
    <col min="6147" max="6147" width="17.109375" style="19" customWidth="1"/>
    <col min="6148" max="6149" width="15" style="19" customWidth="1"/>
    <col min="6150" max="6150" width="17.109375" style="19" customWidth="1"/>
    <col min="6151" max="6152" width="15" style="19" customWidth="1"/>
    <col min="6153" max="6153" width="17.109375" style="19" customWidth="1"/>
    <col min="6154" max="6155" width="15" style="19" customWidth="1"/>
    <col min="6156" max="6400" width="8.88671875" style="19"/>
    <col min="6401" max="6401" width="43.44140625" style="19" customWidth="1"/>
    <col min="6402" max="6402" width="9.44140625" style="19" customWidth="1"/>
    <col min="6403" max="6403" width="17.109375" style="19" customWidth="1"/>
    <col min="6404" max="6405" width="15" style="19" customWidth="1"/>
    <col min="6406" max="6406" width="17.109375" style="19" customWidth="1"/>
    <col min="6407" max="6408" width="15" style="19" customWidth="1"/>
    <col min="6409" max="6409" width="17.109375" style="19" customWidth="1"/>
    <col min="6410" max="6411" width="15" style="19" customWidth="1"/>
    <col min="6412" max="6656" width="8.88671875" style="19"/>
    <col min="6657" max="6657" width="43.44140625" style="19" customWidth="1"/>
    <col min="6658" max="6658" width="9.44140625" style="19" customWidth="1"/>
    <col min="6659" max="6659" width="17.109375" style="19" customWidth="1"/>
    <col min="6660" max="6661" width="15" style="19" customWidth="1"/>
    <col min="6662" max="6662" width="17.109375" style="19" customWidth="1"/>
    <col min="6663" max="6664" width="15" style="19" customWidth="1"/>
    <col min="6665" max="6665" width="17.109375" style="19" customWidth="1"/>
    <col min="6666" max="6667" width="15" style="19" customWidth="1"/>
    <col min="6668" max="6912" width="8.88671875" style="19"/>
    <col min="6913" max="6913" width="43.44140625" style="19" customWidth="1"/>
    <col min="6914" max="6914" width="9.44140625" style="19" customWidth="1"/>
    <col min="6915" max="6915" width="17.109375" style="19" customWidth="1"/>
    <col min="6916" max="6917" width="15" style="19" customWidth="1"/>
    <col min="6918" max="6918" width="17.109375" style="19" customWidth="1"/>
    <col min="6919" max="6920" width="15" style="19" customWidth="1"/>
    <col min="6921" max="6921" width="17.109375" style="19" customWidth="1"/>
    <col min="6922" max="6923" width="15" style="19" customWidth="1"/>
    <col min="6924" max="7168" width="8.88671875" style="19"/>
    <col min="7169" max="7169" width="43.44140625" style="19" customWidth="1"/>
    <col min="7170" max="7170" width="9.44140625" style="19" customWidth="1"/>
    <col min="7171" max="7171" width="17.109375" style="19" customWidth="1"/>
    <col min="7172" max="7173" width="15" style="19" customWidth="1"/>
    <col min="7174" max="7174" width="17.109375" style="19" customWidth="1"/>
    <col min="7175" max="7176" width="15" style="19" customWidth="1"/>
    <col min="7177" max="7177" width="17.109375" style="19" customWidth="1"/>
    <col min="7178" max="7179" width="15" style="19" customWidth="1"/>
    <col min="7180" max="7424" width="8.88671875" style="19"/>
    <col min="7425" max="7425" width="43.44140625" style="19" customWidth="1"/>
    <col min="7426" max="7426" width="9.44140625" style="19" customWidth="1"/>
    <col min="7427" max="7427" width="17.109375" style="19" customWidth="1"/>
    <col min="7428" max="7429" width="15" style="19" customWidth="1"/>
    <col min="7430" max="7430" width="17.109375" style="19" customWidth="1"/>
    <col min="7431" max="7432" width="15" style="19" customWidth="1"/>
    <col min="7433" max="7433" width="17.109375" style="19" customWidth="1"/>
    <col min="7434" max="7435" width="15" style="19" customWidth="1"/>
    <col min="7436" max="7680" width="8.88671875" style="19"/>
    <col min="7681" max="7681" width="43.44140625" style="19" customWidth="1"/>
    <col min="7682" max="7682" width="9.44140625" style="19" customWidth="1"/>
    <col min="7683" max="7683" width="17.109375" style="19" customWidth="1"/>
    <col min="7684" max="7685" width="15" style="19" customWidth="1"/>
    <col min="7686" max="7686" width="17.109375" style="19" customWidth="1"/>
    <col min="7687" max="7688" width="15" style="19" customWidth="1"/>
    <col min="7689" max="7689" width="17.109375" style="19" customWidth="1"/>
    <col min="7690" max="7691" width="15" style="19" customWidth="1"/>
    <col min="7692" max="7936" width="8.88671875" style="19"/>
    <col min="7937" max="7937" width="43.44140625" style="19" customWidth="1"/>
    <col min="7938" max="7938" width="9.44140625" style="19" customWidth="1"/>
    <col min="7939" max="7939" width="17.109375" style="19" customWidth="1"/>
    <col min="7940" max="7941" width="15" style="19" customWidth="1"/>
    <col min="7942" max="7942" width="17.109375" style="19" customWidth="1"/>
    <col min="7943" max="7944" width="15" style="19" customWidth="1"/>
    <col min="7945" max="7945" width="17.109375" style="19" customWidth="1"/>
    <col min="7946" max="7947" width="15" style="19" customWidth="1"/>
    <col min="7948" max="8192" width="8.88671875" style="19"/>
    <col min="8193" max="8193" width="43.44140625" style="19" customWidth="1"/>
    <col min="8194" max="8194" width="9.44140625" style="19" customWidth="1"/>
    <col min="8195" max="8195" width="17.109375" style="19" customWidth="1"/>
    <col min="8196" max="8197" width="15" style="19" customWidth="1"/>
    <col min="8198" max="8198" width="17.109375" style="19" customWidth="1"/>
    <col min="8199" max="8200" width="15" style="19" customWidth="1"/>
    <col min="8201" max="8201" width="17.109375" style="19" customWidth="1"/>
    <col min="8202" max="8203" width="15" style="19" customWidth="1"/>
    <col min="8204" max="8448" width="8.88671875" style="19"/>
    <col min="8449" max="8449" width="43.44140625" style="19" customWidth="1"/>
    <col min="8450" max="8450" width="9.44140625" style="19" customWidth="1"/>
    <col min="8451" max="8451" width="17.109375" style="19" customWidth="1"/>
    <col min="8452" max="8453" width="15" style="19" customWidth="1"/>
    <col min="8454" max="8454" width="17.109375" style="19" customWidth="1"/>
    <col min="8455" max="8456" width="15" style="19" customWidth="1"/>
    <col min="8457" max="8457" width="17.109375" style="19" customWidth="1"/>
    <col min="8458" max="8459" width="15" style="19" customWidth="1"/>
    <col min="8460" max="8704" width="8.88671875" style="19"/>
    <col min="8705" max="8705" width="43.44140625" style="19" customWidth="1"/>
    <col min="8706" max="8706" width="9.44140625" style="19" customWidth="1"/>
    <col min="8707" max="8707" width="17.109375" style="19" customWidth="1"/>
    <col min="8708" max="8709" width="15" style="19" customWidth="1"/>
    <col min="8710" max="8710" width="17.109375" style="19" customWidth="1"/>
    <col min="8711" max="8712" width="15" style="19" customWidth="1"/>
    <col min="8713" max="8713" width="17.109375" style="19" customWidth="1"/>
    <col min="8714" max="8715" width="15" style="19" customWidth="1"/>
    <col min="8716" max="8960" width="8.88671875" style="19"/>
    <col min="8961" max="8961" width="43.44140625" style="19" customWidth="1"/>
    <col min="8962" max="8962" width="9.44140625" style="19" customWidth="1"/>
    <col min="8963" max="8963" width="17.109375" style="19" customWidth="1"/>
    <col min="8964" max="8965" width="15" style="19" customWidth="1"/>
    <col min="8966" max="8966" width="17.109375" style="19" customWidth="1"/>
    <col min="8967" max="8968" width="15" style="19" customWidth="1"/>
    <col min="8969" max="8969" width="17.109375" style="19" customWidth="1"/>
    <col min="8970" max="8971" width="15" style="19" customWidth="1"/>
    <col min="8972" max="9216" width="8.88671875" style="19"/>
    <col min="9217" max="9217" width="43.44140625" style="19" customWidth="1"/>
    <col min="9218" max="9218" width="9.44140625" style="19" customWidth="1"/>
    <col min="9219" max="9219" width="17.109375" style="19" customWidth="1"/>
    <col min="9220" max="9221" width="15" style="19" customWidth="1"/>
    <col min="9222" max="9222" width="17.109375" style="19" customWidth="1"/>
    <col min="9223" max="9224" width="15" style="19" customWidth="1"/>
    <col min="9225" max="9225" width="17.109375" style="19" customWidth="1"/>
    <col min="9226" max="9227" width="15" style="19" customWidth="1"/>
    <col min="9228" max="9472" width="8.88671875" style="19"/>
    <col min="9473" max="9473" width="43.44140625" style="19" customWidth="1"/>
    <col min="9474" max="9474" width="9.44140625" style="19" customWidth="1"/>
    <col min="9475" max="9475" width="17.109375" style="19" customWidth="1"/>
    <col min="9476" max="9477" width="15" style="19" customWidth="1"/>
    <col min="9478" max="9478" width="17.109375" style="19" customWidth="1"/>
    <col min="9479" max="9480" width="15" style="19" customWidth="1"/>
    <col min="9481" max="9481" width="17.109375" style="19" customWidth="1"/>
    <col min="9482" max="9483" width="15" style="19" customWidth="1"/>
    <col min="9484" max="9728" width="8.88671875" style="19"/>
    <col min="9729" max="9729" width="43.44140625" style="19" customWidth="1"/>
    <col min="9730" max="9730" width="9.44140625" style="19" customWidth="1"/>
    <col min="9731" max="9731" width="17.109375" style="19" customWidth="1"/>
    <col min="9732" max="9733" width="15" style="19" customWidth="1"/>
    <col min="9734" max="9734" width="17.109375" style="19" customWidth="1"/>
    <col min="9735" max="9736" width="15" style="19" customWidth="1"/>
    <col min="9737" max="9737" width="17.109375" style="19" customWidth="1"/>
    <col min="9738" max="9739" width="15" style="19" customWidth="1"/>
    <col min="9740" max="9984" width="8.88671875" style="19"/>
    <col min="9985" max="9985" width="43.44140625" style="19" customWidth="1"/>
    <col min="9986" max="9986" width="9.44140625" style="19" customWidth="1"/>
    <col min="9987" max="9987" width="17.109375" style="19" customWidth="1"/>
    <col min="9988" max="9989" width="15" style="19" customWidth="1"/>
    <col min="9990" max="9990" width="17.109375" style="19" customWidth="1"/>
    <col min="9991" max="9992" width="15" style="19" customWidth="1"/>
    <col min="9993" max="9993" width="17.109375" style="19" customWidth="1"/>
    <col min="9994" max="9995" width="15" style="19" customWidth="1"/>
    <col min="9996" max="10240" width="8.88671875" style="19"/>
    <col min="10241" max="10241" width="43.44140625" style="19" customWidth="1"/>
    <col min="10242" max="10242" width="9.44140625" style="19" customWidth="1"/>
    <col min="10243" max="10243" width="17.109375" style="19" customWidth="1"/>
    <col min="10244" max="10245" width="15" style="19" customWidth="1"/>
    <col min="10246" max="10246" width="17.109375" style="19" customWidth="1"/>
    <col min="10247" max="10248" width="15" style="19" customWidth="1"/>
    <col min="10249" max="10249" width="17.109375" style="19" customWidth="1"/>
    <col min="10250" max="10251" width="15" style="19" customWidth="1"/>
    <col min="10252" max="10496" width="8.88671875" style="19"/>
    <col min="10497" max="10497" width="43.44140625" style="19" customWidth="1"/>
    <col min="10498" max="10498" width="9.44140625" style="19" customWidth="1"/>
    <col min="10499" max="10499" width="17.109375" style="19" customWidth="1"/>
    <col min="10500" max="10501" width="15" style="19" customWidth="1"/>
    <col min="10502" max="10502" width="17.109375" style="19" customWidth="1"/>
    <col min="10503" max="10504" width="15" style="19" customWidth="1"/>
    <col min="10505" max="10505" width="17.109375" style="19" customWidth="1"/>
    <col min="10506" max="10507" width="15" style="19" customWidth="1"/>
    <col min="10508" max="10752" width="8.88671875" style="19"/>
    <col min="10753" max="10753" width="43.44140625" style="19" customWidth="1"/>
    <col min="10754" max="10754" width="9.44140625" style="19" customWidth="1"/>
    <col min="10755" max="10755" width="17.109375" style="19" customWidth="1"/>
    <col min="10756" max="10757" width="15" style="19" customWidth="1"/>
    <col min="10758" max="10758" width="17.109375" style="19" customWidth="1"/>
    <col min="10759" max="10760" width="15" style="19" customWidth="1"/>
    <col min="10761" max="10761" width="17.109375" style="19" customWidth="1"/>
    <col min="10762" max="10763" width="15" style="19" customWidth="1"/>
    <col min="10764" max="11008" width="8.88671875" style="19"/>
    <col min="11009" max="11009" width="43.44140625" style="19" customWidth="1"/>
    <col min="11010" max="11010" width="9.44140625" style="19" customWidth="1"/>
    <col min="11011" max="11011" width="17.109375" style="19" customWidth="1"/>
    <col min="11012" max="11013" width="15" style="19" customWidth="1"/>
    <col min="11014" max="11014" width="17.109375" style="19" customWidth="1"/>
    <col min="11015" max="11016" width="15" style="19" customWidth="1"/>
    <col min="11017" max="11017" width="17.109375" style="19" customWidth="1"/>
    <col min="11018" max="11019" width="15" style="19" customWidth="1"/>
    <col min="11020" max="11264" width="8.88671875" style="19"/>
    <col min="11265" max="11265" width="43.44140625" style="19" customWidth="1"/>
    <col min="11266" max="11266" width="9.44140625" style="19" customWidth="1"/>
    <col min="11267" max="11267" width="17.109375" style="19" customWidth="1"/>
    <col min="11268" max="11269" width="15" style="19" customWidth="1"/>
    <col min="11270" max="11270" width="17.109375" style="19" customWidth="1"/>
    <col min="11271" max="11272" width="15" style="19" customWidth="1"/>
    <col min="11273" max="11273" width="17.109375" style="19" customWidth="1"/>
    <col min="11274" max="11275" width="15" style="19" customWidth="1"/>
    <col min="11276" max="11520" width="8.88671875" style="19"/>
    <col min="11521" max="11521" width="43.44140625" style="19" customWidth="1"/>
    <col min="11522" max="11522" width="9.44140625" style="19" customWidth="1"/>
    <col min="11523" max="11523" width="17.109375" style="19" customWidth="1"/>
    <col min="11524" max="11525" width="15" style="19" customWidth="1"/>
    <col min="11526" max="11526" width="17.109375" style="19" customWidth="1"/>
    <col min="11527" max="11528" width="15" style="19" customWidth="1"/>
    <col min="11529" max="11529" width="17.109375" style="19" customWidth="1"/>
    <col min="11530" max="11531" width="15" style="19" customWidth="1"/>
    <col min="11532" max="11776" width="8.88671875" style="19"/>
    <col min="11777" max="11777" width="43.44140625" style="19" customWidth="1"/>
    <col min="11778" max="11778" width="9.44140625" style="19" customWidth="1"/>
    <col min="11779" max="11779" width="17.109375" style="19" customWidth="1"/>
    <col min="11780" max="11781" width="15" style="19" customWidth="1"/>
    <col min="11782" max="11782" width="17.109375" style="19" customWidth="1"/>
    <col min="11783" max="11784" width="15" style="19" customWidth="1"/>
    <col min="11785" max="11785" width="17.109375" style="19" customWidth="1"/>
    <col min="11786" max="11787" width="15" style="19" customWidth="1"/>
    <col min="11788" max="12032" width="8.88671875" style="19"/>
    <col min="12033" max="12033" width="43.44140625" style="19" customWidth="1"/>
    <col min="12034" max="12034" width="9.44140625" style="19" customWidth="1"/>
    <col min="12035" max="12035" width="17.109375" style="19" customWidth="1"/>
    <col min="12036" max="12037" width="15" style="19" customWidth="1"/>
    <col min="12038" max="12038" width="17.109375" style="19" customWidth="1"/>
    <col min="12039" max="12040" width="15" style="19" customWidth="1"/>
    <col min="12041" max="12041" width="17.109375" style="19" customWidth="1"/>
    <col min="12042" max="12043" width="15" style="19" customWidth="1"/>
    <col min="12044" max="12288" width="8.88671875" style="19"/>
    <col min="12289" max="12289" width="43.44140625" style="19" customWidth="1"/>
    <col min="12290" max="12290" width="9.44140625" style="19" customWidth="1"/>
    <col min="12291" max="12291" width="17.109375" style="19" customWidth="1"/>
    <col min="12292" max="12293" width="15" style="19" customWidth="1"/>
    <col min="12294" max="12294" width="17.109375" style="19" customWidth="1"/>
    <col min="12295" max="12296" width="15" style="19" customWidth="1"/>
    <col min="12297" max="12297" width="17.109375" style="19" customWidth="1"/>
    <col min="12298" max="12299" width="15" style="19" customWidth="1"/>
    <col min="12300" max="12544" width="8.88671875" style="19"/>
    <col min="12545" max="12545" width="43.44140625" style="19" customWidth="1"/>
    <col min="12546" max="12546" width="9.44140625" style="19" customWidth="1"/>
    <col min="12547" max="12547" width="17.109375" style="19" customWidth="1"/>
    <col min="12548" max="12549" width="15" style="19" customWidth="1"/>
    <col min="12550" max="12550" width="17.109375" style="19" customWidth="1"/>
    <col min="12551" max="12552" width="15" style="19" customWidth="1"/>
    <col min="12553" max="12553" width="17.109375" style="19" customWidth="1"/>
    <col min="12554" max="12555" width="15" style="19" customWidth="1"/>
    <col min="12556" max="12800" width="8.88671875" style="19"/>
    <col min="12801" max="12801" width="43.44140625" style="19" customWidth="1"/>
    <col min="12802" max="12802" width="9.44140625" style="19" customWidth="1"/>
    <col min="12803" max="12803" width="17.109375" style="19" customWidth="1"/>
    <col min="12804" max="12805" width="15" style="19" customWidth="1"/>
    <col min="12806" max="12806" width="17.109375" style="19" customWidth="1"/>
    <col min="12807" max="12808" width="15" style="19" customWidth="1"/>
    <col min="12809" max="12809" width="17.109375" style="19" customWidth="1"/>
    <col min="12810" max="12811" width="15" style="19" customWidth="1"/>
    <col min="12812" max="13056" width="8.88671875" style="19"/>
    <col min="13057" max="13057" width="43.44140625" style="19" customWidth="1"/>
    <col min="13058" max="13058" width="9.44140625" style="19" customWidth="1"/>
    <col min="13059" max="13059" width="17.109375" style="19" customWidth="1"/>
    <col min="13060" max="13061" width="15" style="19" customWidth="1"/>
    <col min="13062" max="13062" width="17.109375" style="19" customWidth="1"/>
    <col min="13063" max="13064" width="15" style="19" customWidth="1"/>
    <col min="13065" max="13065" width="17.109375" style="19" customWidth="1"/>
    <col min="13066" max="13067" width="15" style="19" customWidth="1"/>
    <col min="13068" max="13312" width="8.88671875" style="19"/>
    <col min="13313" max="13313" width="43.44140625" style="19" customWidth="1"/>
    <col min="13314" max="13314" width="9.44140625" style="19" customWidth="1"/>
    <col min="13315" max="13315" width="17.109375" style="19" customWidth="1"/>
    <col min="13316" max="13317" width="15" style="19" customWidth="1"/>
    <col min="13318" max="13318" width="17.109375" style="19" customWidth="1"/>
    <col min="13319" max="13320" width="15" style="19" customWidth="1"/>
    <col min="13321" max="13321" width="17.109375" style="19" customWidth="1"/>
    <col min="13322" max="13323" width="15" style="19" customWidth="1"/>
    <col min="13324" max="13568" width="8.88671875" style="19"/>
    <col min="13569" max="13569" width="43.44140625" style="19" customWidth="1"/>
    <col min="13570" max="13570" width="9.44140625" style="19" customWidth="1"/>
    <col min="13571" max="13571" width="17.109375" style="19" customWidth="1"/>
    <col min="13572" max="13573" width="15" style="19" customWidth="1"/>
    <col min="13574" max="13574" width="17.109375" style="19" customWidth="1"/>
    <col min="13575" max="13576" width="15" style="19" customWidth="1"/>
    <col min="13577" max="13577" width="17.109375" style="19" customWidth="1"/>
    <col min="13578" max="13579" width="15" style="19" customWidth="1"/>
    <col min="13580" max="13824" width="8.88671875" style="19"/>
    <col min="13825" max="13825" width="43.44140625" style="19" customWidth="1"/>
    <col min="13826" max="13826" width="9.44140625" style="19" customWidth="1"/>
    <col min="13827" max="13827" width="17.109375" style="19" customWidth="1"/>
    <col min="13828" max="13829" width="15" style="19" customWidth="1"/>
    <col min="13830" max="13830" width="17.109375" style="19" customWidth="1"/>
    <col min="13831" max="13832" width="15" style="19" customWidth="1"/>
    <col min="13833" max="13833" width="17.109375" style="19" customWidth="1"/>
    <col min="13834" max="13835" width="15" style="19" customWidth="1"/>
    <col min="13836" max="14080" width="8.88671875" style="19"/>
    <col min="14081" max="14081" width="43.44140625" style="19" customWidth="1"/>
    <col min="14082" max="14082" width="9.44140625" style="19" customWidth="1"/>
    <col min="14083" max="14083" width="17.109375" style="19" customWidth="1"/>
    <col min="14084" max="14085" width="15" style="19" customWidth="1"/>
    <col min="14086" max="14086" width="17.109375" style="19" customWidth="1"/>
    <col min="14087" max="14088" width="15" style="19" customWidth="1"/>
    <col min="14089" max="14089" width="17.109375" style="19" customWidth="1"/>
    <col min="14090" max="14091" width="15" style="19" customWidth="1"/>
    <col min="14092" max="14336" width="8.88671875" style="19"/>
    <col min="14337" max="14337" width="43.44140625" style="19" customWidth="1"/>
    <col min="14338" max="14338" width="9.44140625" style="19" customWidth="1"/>
    <col min="14339" max="14339" width="17.109375" style="19" customWidth="1"/>
    <col min="14340" max="14341" width="15" style="19" customWidth="1"/>
    <col min="14342" max="14342" width="17.109375" style="19" customWidth="1"/>
    <col min="14343" max="14344" width="15" style="19" customWidth="1"/>
    <col min="14345" max="14345" width="17.109375" style="19" customWidth="1"/>
    <col min="14346" max="14347" width="15" style="19" customWidth="1"/>
    <col min="14348" max="14592" width="8.88671875" style="19"/>
    <col min="14593" max="14593" width="43.44140625" style="19" customWidth="1"/>
    <col min="14594" max="14594" width="9.44140625" style="19" customWidth="1"/>
    <col min="14595" max="14595" width="17.109375" style="19" customWidth="1"/>
    <col min="14596" max="14597" width="15" style="19" customWidth="1"/>
    <col min="14598" max="14598" width="17.109375" style="19" customWidth="1"/>
    <col min="14599" max="14600" width="15" style="19" customWidth="1"/>
    <col min="14601" max="14601" width="17.109375" style="19" customWidth="1"/>
    <col min="14602" max="14603" width="15" style="19" customWidth="1"/>
    <col min="14604" max="14848" width="8.88671875" style="19"/>
    <col min="14849" max="14849" width="43.44140625" style="19" customWidth="1"/>
    <col min="14850" max="14850" width="9.44140625" style="19" customWidth="1"/>
    <col min="14851" max="14851" width="17.109375" style="19" customWidth="1"/>
    <col min="14852" max="14853" width="15" style="19" customWidth="1"/>
    <col min="14854" max="14854" width="17.109375" style="19" customWidth="1"/>
    <col min="14855" max="14856" width="15" style="19" customWidth="1"/>
    <col min="14857" max="14857" width="17.109375" style="19" customWidth="1"/>
    <col min="14858" max="14859" width="15" style="19" customWidth="1"/>
    <col min="14860" max="15104" width="8.88671875" style="19"/>
    <col min="15105" max="15105" width="43.44140625" style="19" customWidth="1"/>
    <col min="15106" max="15106" width="9.44140625" style="19" customWidth="1"/>
    <col min="15107" max="15107" width="17.109375" style="19" customWidth="1"/>
    <col min="15108" max="15109" width="15" style="19" customWidth="1"/>
    <col min="15110" max="15110" width="17.109375" style="19" customWidth="1"/>
    <col min="15111" max="15112" width="15" style="19" customWidth="1"/>
    <col min="15113" max="15113" width="17.109375" style="19" customWidth="1"/>
    <col min="15114" max="15115" width="15" style="19" customWidth="1"/>
    <col min="15116" max="15360" width="8.88671875" style="19"/>
    <col min="15361" max="15361" width="43.44140625" style="19" customWidth="1"/>
    <col min="15362" max="15362" width="9.44140625" style="19" customWidth="1"/>
    <col min="15363" max="15363" width="17.109375" style="19" customWidth="1"/>
    <col min="15364" max="15365" width="15" style="19" customWidth="1"/>
    <col min="15366" max="15366" width="17.109375" style="19" customWidth="1"/>
    <col min="15367" max="15368" width="15" style="19" customWidth="1"/>
    <col min="15369" max="15369" width="17.109375" style="19" customWidth="1"/>
    <col min="15370" max="15371" width="15" style="19" customWidth="1"/>
    <col min="15372" max="15616" width="8.88671875" style="19"/>
    <col min="15617" max="15617" width="43.44140625" style="19" customWidth="1"/>
    <col min="15618" max="15618" width="9.44140625" style="19" customWidth="1"/>
    <col min="15619" max="15619" width="17.109375" style="19" customWidth="1"/>
    <col min="15620" max="15621" width="15" style="19" customWidth="1"/>
    <col min="15622" max="15622" width="17.109375" style="19" customWidth="1"/>
    <col min="15623" max="15624" width="15" style="19" customWidth="1"/>
    <col min="15625" max="15625" width="17.109375" style="19" customWidth="1"/>
    <col min="15626" max="15627" width="15" style="19" customWidth="1"/>
    <col min="15628" max="15872" width="8.88671875" style="19"/>
    <col min="15873" max="15873" width="43.44140625" style="19" customWidth="1"/>
    <col min="15874" max="15874" width="9.44140625" style="19" customWidth="1"/>
    <col min="15875" max="15875" width="17.109375" style="19" customWidth="1"/>
    <col min="15876" max="15877" width="15" style="19" customWidth="1"/>
    <col min="15878" max="15878" width="17.109375" style="19" customWidth="1"/>
    <col min="15879" max="15880" width="15" style="19" customWidth="1"/>
    <col min="15881" max="15881" width="17.109375" style="19" customWidth="1"/>
    <col min="15882" max="15883" width="15" style="19" customWidth="1"/>
    <col min="15884" max="16128" width="8.88671875" style="19"/>
    <col min="16129" max="16129" width="43.44140625" style="19" customWidth="1"/>
    <col min="16130" max="16130" width="9.44140625" style="19" customWidth="1"/>
    <col min="16131" max="16131" width="17.109375" style="19" customWidth="1"/>
    <col min="16132" max="16133" width="15" style="19" customWidth="1"/>
    <col min="16134" max="16134" width="17.109375" style="19" customWidth="1"/>
    <col min="16135" max="16136" width="15" style="19" customWidth="1"/>
    <col min="16137" max="16137" width="17.109375" style="19" customWidth="1"/>
    <col min="16138" max="16139" width="15" style="19" customWidth="1"/>
    <col min="16140" max="16384" width="8.88671875" style="19"/>
  </cols>
  <sheetData>
    <row r="1" spans="1:11" ht="30" customHeight="1" x14ac:dyDescent="0.3">
      <c r="A1" s="18"/>
      <c r="B1" s="18"/>
      <c r="C1" s="18"/>
      <c r="D1" s="106" t="s">
        <v>251</v>
      </c>
      <c r="E1" s="102"/>
      <c r="K1" s="20" t="s">
        <v>66</v>
      </c>
    </row>
    <row r="2" spans="1:11" ht="15.6" x14ac:dyDescent="0.3">
      <c r="A2" s="21"/>
      <c r="B2" s="21"/>
      <c r="C2" s="21"/>
      <c r="D2" s="21"/>
      <c r="E2" s="21"/>
      <c r="K2" s="22" t="s">
        <v>1</v>
      </c>
    </row>
    <row r="3" spans="1:11" ht="15.6" x14ac:dyDescent="0.3">
      <c r="A3" s="22"/>
      <c r="B3" s="22"/>
      <c r="C3" s="22"/>
      <c r="D3" s="22"/>
      <c r="E3" s="22"/>
    </row>
    <row r="4" spans="1:11" ht="33.75" customHeight="1" x14ac:dyDescent="0.3">
      <c r="A4" s="107" t="s">
        <v>81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</row>
    <row r="5" spans="1:11" ht="15.6" x14ac:dyDescent="0.3">
      <c r="A5" s="23"/>
      <c r="B5" s="23"/>
      <c r="C5" s="23"/>
    </row>
    <row r="6" spans="1:11" ht="15.6" x14ac:dyDescent="0.3">
      <c r="A6" s="25"/>
      <c r="B6" s="25"/>
      <c r="C6" s="26"/>
      <c r="K6" s="26" t="s">
        <v>0</v>
      </c>
    </row>
    <row r="7" spans="1:11" ht="21.75" customHeight="1" x14ac:dyDescent="0.3">
      <c r="A7" s="108" t="s">
        <v>3</v>
      </c>
      <c r="B7" s="108" t="s">
        <v>67</v>
      </c>
      <c r="C7" s="109" t="s">
        <v>6</v>
      </c>
      <c r="D7" s="109"/>
      <c r="E7" s="109"/>
      <c r="F7" s="109" t="s">
        <v>7</v>
      </c>
      <c r="G7" s="109"/>
      <c r="H7" s="109"/>
      <c r="I7" s="109" t="s">
        <v>80</v>
      </c>
      <c r="J7" s="109"/>
      <c r="K7" s="109"/>
    </row>
    <row r="8" spans="1:11" ht="101.25" customHeight="1" x14ac:dyDescent="0.3">
      <c r="A8" s="108"/>
      <c r="B8" s="108"/>
      <c r="C8" s="46" t="s">
        <v>250</v>
      </c>
      <c r="D8" s="44" t="s">
        <v>8</v>
      </c>
      <c r="E8" s="47" t="s">
        <v>98</v>
      </c>
      <c r="F8" s="46" t="s">
        <v>113</v>
      </c>
      <c r="G8" s="44" t="s">
        <v>8</v>
      </c>
      <c r="H8" s="47" t="s">
        <v>101</v>
      </c>
      <c r="I8" s="46" t="s">
        <v>113</v>
      </c>
      <c r="J8" s="45" t="s">
        <v>8</v>
      </c>
      <c r="K8" s="47" t="s">
        <v>102</v>
      </c>
    </row>
    <row r="9" spans="1:11" ht="15.6" x14ac:dyDescent="0.3">
      <c r="A9" s="27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27">
        <v>10</v>
      </c>
      <c r="K9" s="27">
        <v>11</v>
      </c>
    </row>
    <row r="10" spans="1:11" ht="21.75" customHeight="1" x14ac:dyDescent="0.3">
      <c r="A10" s="28" t="s">
        <v>68</v>
      </c>
      <c r="B10" s="29">
        <v>10</v>
      </c>
      <c r="C10" s="13">
        <v>19527</v>
      </c>
      <c r="D10" s="13">
        <f>E10-C10</f>
        <v>0</v>
      </c>
      <c r="E10" s="13">
        <v>19527</v>
      </c>
      <c r="F10" s="13">
        <v>18400</v>
      </c>
      <c r="G10" s="13">
        <f>H10-F10</f>
        <v>0</v>
      </c>
      <c r="H10" s="13">
        <v>18400</v>
      </c>
      <c r="I10" s="13">
        <v>18500</v>
      </c>
      <c r="J10" s="13">
        <f>K10-I10</f>
        <v>0</v>
      </c>
      <c r="K10" s="13">
        <v>18500</v>
      </c>
    </row>
    <row r="11" spans="1:11" ht="21.75" customHeight="1" x14ac:dyDescent="0.3">
      <c r="A11" s="28" t="s">
        <v>69</v>
      </c>
      <c r="B11" s="29">
        <v>40</v>
      </c>
      <c r="C11" s="50">
        <f>701961.5-303</f>
        <v>701658.5</v>
      </c>
      <c r="D11" s="50">
        <f t="shared" ref="D11:D17" si="0">E11-C11</f>
        <v>0</v>
      </c>
      <c r="E11" s="50">
        <v>701658.5</v>
      </c>
      <c r="F11" s="50">
        <v>575308</v>
      </c>
      <c r="G11" s="50">
        <f t="shared" ref="G11:G17" si="1">H11-F11</f>
        <v>-2200</v>
      </c>
      <c r="H11" s="50">
        <v>573108</v>
      </c>
      <c r="I11" s="50">
        <v>583778.69999999995</v>
      </c>
      <c r="J11" s="50">
        <f t="shared" ref="J11:J17" si="2">K11-I11</f>
        <v>0</v>
      </c>
      <c r="K11" s="50">
        <v>583778.69999999995</v>
      </c>
    </row>
    <row r="12" spans="1:11" ht="31.2" x14ac:dyDescent="0.3">
      <c r="A12" s="28" t="s">
        <v>70</v>
      </c>
      <c r="B12" s="29">
        <v>50</v>
      </c>
      <c r="C12" s="50">
        <v>57379</v>
      </c>
      <c r="D12" s="50">
        <f t="shared" si="0"/>
        <v>418</v>
      </c>
      <c r="E12" s="50">
        <v>57797</v>
      </c>
      <c r="F12" s="50">
        <v>100466.3</v>
      </c>
      <c r="G12" s="50">
        <f t="shared" si="1"/>
        <v>0</v>
      </c>
      <c r="H12" s="50">
        <v>100466.3</v>
      </c>
      <c r="I12" s="50">
        <v>130000</v>
      </c>
      <c r="J12" s="50">
        <f t="shared" si="2"/>
        <v>0</v>
      </c>
      <c r="K12" s="50">
        <v>130000</v>
      </c>
    </row>
    <row r="13" spans="1:11" ht="46.8" x14ac:dyDescent="0.3">
      <c r="A13" s="28" t="s">
        <v>71</v>
      </c>
      <c r="B13" s="29">
        <v>70</v>
      </c>
      <c r="C13" s="50">
        <f>746360.2-1930.8</f>
        <v>744429.39999999991</v>
      </c>
      <c r="D13" s="50">
        <f t="shared" si="0"/>
        <v>-4238.4999999998836</v>
      </c>
      <c r="E13" s="50">
        <v>740190.9</v>
      </c>
      <c r="F13" s="50">
        <v>150966.29999999999</v>
      </c>
      <c r="G13" s="50">
        <f t="shared" si="1"/>
        <v>-7071.8999999999942</v>
      </c>
      <c r="H13" s="50">
        <v>143894.39999999999</v>
      </c>
      <c r="I13" s="50">
        <v>139747.70000000001</v>
      </c>
      <c r="J13" s="50">
        <f t="shared" si="2"/>
        <v>-7319.4000000000233</v>
      </c>
      <c r="K13" s="50">
        <v>132428.29999999999</v>
      </c>
    </row>
    <row r="14" spans="1:11" ht="31.2" x14ac:dyDescent="0.3">
      <c r="A14" s="28" t="s">
        <v>72</v>
      </c>
      <c r="B14" s="29">
        <v>230</v>
      </c>
      <c r="C14" s="50">
        <v>1504130.5</v>
      </c>
      <c r="D14" s="50">
        <f t="shared" si="0"/>
        <v>45.5</v>
      </c>
      <c r="E14" s="50">
        <v>1504176</v>
      </c>
      <c r="F14" s="50">
        <v>1471501.4</v>
      </c>
      <c r="G14" s="50">
        <f t="shared" si="1"/>
        <v>0</v>
      </c>
      <c r="H14" s="50">
        <v>1471501.4</v>
      </c>
      <c r="I14" s="50">
        <v>1471101.4</v>
      </c>
      <c r="J14" s="50">
        <f t="shared" si="2"/>
        <v>0</v>
      </c>
      <c r="K14" s="50">
        <v>1471101.4</v>
      </c>
    </row>
    <row r="15" spans="1:11" ht="31.2" x14ac:dyDescent="0.3">
      <c r="A15" s="28" t="s">
        <v>73</v>
      </c>
      <c r="B15" s="29">
        <v>240</v>
      </c>
      <c r="C15" s="50">
        <f>231955.4+303</f>
        <v>232258.4</v>
      </c>
      <c r="D15" s="50">
        <f t="shared" si="0"/>
        <v>500</v>
      </c>
      <c r="E15" s="50">
        <v>232758.39999999999</v>
      </c>
      <c r="F15" s="50">
        <v>226032</v>
      </c>
      <c r="G15" s="50">
        <f t="shared" si="1"/>
        <v>-3820.6000000000058</v>
      </c>
      <c r="H15" s="50">
        <v>222211.4</v>
      </c>
      <c r="I15" s="50">
        <v>226071.2</v>
      </c>
      <c r="J15" s="50">
        <f t="shared" si="2"/>
        <v>-462.80000000001746</v>
      </c>
      <c r="K15" s="50">
        <v>225608.4</v>
      </c>
    </row>
    <row r="16" spans="1:11" ht="31.2" x14ac:dyDescent="0.3">
      <c r="A16" s="28" t="s">
        <v>74</v>
      </c>
      <c r="B16" s="29">
        <v>280</v>
      </c>
      <c r="C16" s="50">
        <v>164913.70000000001</v>
      </c>
      <c r="D16" s="50">
        <f t="shared" si="0"/>
        <v>-140.90000000002328</v>
      </c>
      <c r="E16" s="50">
        <v>164772.79999999999</v>
      </c>
      <c r="F16" s="50">
        <v>129035.7</v>
      </c>
      <c r="G16" s="50">
        <f t="shared" si="1"/>
        <v>0</v>
      </c>
      <c r="H16" s="50">
        <v>129035.7</v>
      </c>
      <c r="I16" s="50">
        <v>128835.7</v>
      </c>
      <c r="J16" s="50">
        <f t="shared" si="2"/>
        <v>0</v>
      </c>
      <c r="K16" s="50">
        <v>128835.7</v>
      </c>
    </row>
    <row r="17" spans="1:11" ht="46.8" x14ac:dyDescent="0.3">
      <c r="A17" s="28" t="s">
        <v>75</v>
      </c>
      <c r="B17" s="29">
        <v>460</v>
      </c>
      <c r="C17" s="50">
        <f>643871.7+1930.8</f>
        <v>645802.5</v>
      </c>
      <c r="D17" s="50">
        <f t="shared" si="0"/>
        <v>87954.5</v>
      </c>
      <c r="E17" s="50">
        <v>733757</v>
      </c>
      <c r="F17" s="50">
        <v>305403.5</v>
      </c>
      <c r="G17" s="50">
        <f t="shared" si="1"/>
        <v>9845.0999999999767</v>
      </c>
      <c r="H17" s="50">
        <v>315248.59999999998</v>
      </c>
      <c r="I17" s="50">
        <v>249657.9</v>
      </c>
      <c r="J17" s="50">
        <f t="shared" si="2"/>
        <v>7797.1000000000058</v>
      </c>
      <c r="K17" s="50">
        <v>257455</v>
      </c>
    </row>
    <row r="18" spans="1:11" ht="21" customHeight="1" x14ac:dyDescent="0.3">
      <c r="A18" s="30" t="s">
        <v>103</v>
      </c>
      <c r="B18" s="31"/>
      <c r="C18" s="88">
        <f>C17+C16+C15+C14+C13+C12+C11+C10</f>
        <v>4070099</v>
      </c>
      <c r="D18" s="88">
        <f>E18-C18</f>
        <v>84538.600000000093</v>
      </c>
      <c r="E18" s="88">
        <f>E17+E16+E15+E14+E13+E12+E11+E10</f>
        <v>4154637.6</v>
      </c>
      <c r="F18" s="88">
        <f>F17+F16+F15+F14+F13+F12+F11+F10</f>
        <v>2977113.1999999993</v>
      </c>
      <c r="G18" s="88">
        <f>H18-F18</f>
        <v>-3247.3999999999069</v>
      </c>
      <c r="H18" s="88">
        <f>H17+H16+H15+H14+H13+H12+H11+H10</f>
        <v>2973865.7999999993</v>
      </c>
      <c r="I18" s="88">
        <f>I17+I16+I15+I14+I13+I12+I11+I10</f>
        <v>2947692.5999999996</v>
      </c>
      <c r="J18" s="88">
        <f>K18-I18</f>
        <v>14.900000000372529</v>
      </c>
      <c r="K18" s="88">
        <f>K17+K16+K15+K14+K13+K12+K11+K10</f>
        <v>2947707.5</v>
      </c>
    </row>
    <row r="21" spans="1:11" x14ac:dyDescent="0.3">
      <c r="E21" s="32"/>
    </row>
  </sheetData>
  <mergeCells count="7">
    <mergeCell ref="D1:E1"/>
    <mergeCell ref="A4:K4"/>
    <mergeCell ref="A7:A8"/>
    <mergeCell ref="B7:B8"/>
    <mergeCell ref="C7:E7"/>
    <mergeCell ref="F7:H7"/>
    <mergeCell ref="I7:K7"/>
  </mergeCells>
  <pageMargins left="0.39370078740157483" right="0.39370078740157483" top="0.59055118110236227" bottom="0.3937007874015748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zoomScale="70" zoomScaleNormal="70" workbookViewId="0">
      <selection activeCell="C11" sqref="C11"/>
    </sheetView>
  </sheetViews>
  <sheetFormatPr defaultColWidth="9.109375" defaultRowHeight="15.6" x14ac:dyDescent="0.3"/>
  <cols>
    <col min="1" max="1" width="43.33203125" style="39" customWidth="1"/>
    <col min="2" max="2" width="12.5546875" style="39" customWidth="1"/>
    <col min="3" max="3" width="17.5546875" style="39" customWidth="1"/>
    <col min="4" max="5" width="15" style="39" customWidth="1"/>
    <col min="6" max="6" width="17.5546875" style="39" hidden="1" customWidth="1"/>
    <col min="7" max="8" width="15" style="39" hidden="1" customWidth="1"/>
    <col min="9" max="9" width="17.5546875" style="39" hidden="1" customWidth="1"/>
    <col min="10" max="11" width="15.109375" style="39" hidden="1" customWidth="1"/>
    <col min="12" max="226" width="9.109375" style="39" customWidth="1"/>
    <col min="227" max="256" width="9.109375" style="39"/>
    <col min="257" max="257" width="43.33203125" style="39" customWidth="1"/>
    <col min="258" max="258" width="12.5546875" style="39" customWidth="1"/>
    <col min="259" max="259" width="17.5546875" style="39" customWidth="1"/>
    <col min="260" max="261" width="15" style="39" customWidth="1"/>
    <col min="262" max="262" width="17.5546875" style="39" customWidth="1"/>
    <col min="263" max="264" width="15" style="39" customWidth="1"/>
    <col min="265" max="265" width="17.5546875" style="39" customWidth="1"/>
    <col min="266" max="267" width="15.109375" style="39" customWidth="1"/>
    <col min="268" max="482" width="9.109375" style="39" customWidth="1"/>
    <col min="483" max="512" width="9.109375" style="39"/>
    <col min="513" max="513" width="43.33203125" style="39" customWidth="1"/>
    <col min="514" max="514" width="12.5546875" style="39" customWidth="1"/>
    <col min="515" max="515" width="17.5546875" style="39" customWidth="1"/>
    <col min="516" max="517" width="15" style="39" customWidth="1"/>
    <col min="518" max="518" width="17.5546875" style="39" customWidth="1"/>
    <col min="519" max="520" width="15" style="39" customWidth="1"/>
    <col min="521" max="521" width="17.5546875" style="39" customWidth="1"/>
    <col min="522" max="523" width="15.109375" style="39" customWidth="1"/>
    <col min="524" max="738" width="9.109375" style="39" customWidth="1"/>
    <col min="739" max="768" width="9.109375" style="39"/>
    <col min="769" max="769" width="43.33203125" style="39" customWidth="1"/>
    <col min="770" max="770" width="12.5546875" style="39" customWidth="1"/>
    <col min="771" max="771" width="17.5546875" style="39" customWidth="1"/>
    <col min="772" max="773" width="15" style="39" customWidth="1"/>
    <col min="774" max="774" width="17.5546875" style="39" customWidth="1"/>
    <col min="775" max="776" width="15" style="39" customWidth="1"/>
    <col min="777" max="777" width="17.5546875" style="39" customWidth="1"/>
    <col min="778" max="779" width="15.109375" style="39" customWidth="1"/>
    <col min="780" max="994" width="9.109375" style="39" customWidth="1"/>
    <col min="995" max="1024" width="9.109375" style="39"/>
    <col min="1025" max="1025" width="43.33203125" style="39" customWidth="1"/>
    <col min="1026" max="1026" width="12.5546875" style="39" customWidth="1"/>
    <col min="1027" max="1027" width="17.5546875" style="39" customWidth="1"/>
    <col min="1028" max="1029" width="15" style="39" customWidth="1"/>
    <col min="1030" max="1030" width="17.5546875" style="39" customWidth="1"/>
    <col min="1031" max="1032" width="15" style="39" customWidth="1"/>
    <col min="1033" max="1033" width="17.5546875" style="39" customWidth="1"/>
    <col min="1034" max="1035" width="15.109375" style="39" customWidth="1"/>
    <col min="1036" max="1250" width="9.109375" style="39" customWidth="1"/>
    <col min="1251" max="1280" width="9.109375" style="39"/>
    <col min="1281" max="1281" width="43.33203125" style="39" customWidth="1"/>
    <col min="1282" max="1282" width="12.5546875" style="39" customWidth="1"/>
    <col min="1283" max="1283" width="17.5546875" style="39" customWidth="1"/>
    <col min="1284" max="1285" width="15" style="39" customWidth="1"/>
    <col min="1286" max="1286" width="17.5546875" style="39" customWidth="1"/>
    <col min="1287" max="1288" width="15" style="39" customWidth="1"/>
    <col min="1289" max="1289" width="17.5546875" style="39" customWidth="1"/>
    <col min="1290" max="1291" width="15.109375" style="39" customWidth="1"/>
    <col min="1292" max="1506" width="9.109375" style="39" customWidth="1"/>
    <col min="1507" max="1536" width="9.109375" style="39"/>
    <col min="1537" max="1537" width="43.33203125" style="39" customWidth="1"/>
    <col min="1538" max="1538" width="12.5546875" style="39" customWidth="1"/>
    <col min="1539" max="1539" width="17.5546875" style="39" customWidth="1"/>
    <col min="1540" max="1541" width="15" style="39" customWidth="1"/>
    <col min="1542" max="1542" width="17.5546875" style="39" customWidth="1"/>
    <col min="1543" max="1544" width="15" style="39" customWidth="1"/>
    <col min="1545" max="1545" width="17.5546875" style="39" customWidth="1"/>
    <col min="1546" max="1547" width="15.109375" style="39" customWidth="1"/>
    <col min="1548" max="1762" width="9.109375" style="39" customWidth="1"/>
    <col min="1763" max="1792" width="9.109375" style="39"/>
    <col min="1793" max="1793" width="43.33203125" style="39" customWidth="1"/>
    <col min="1794" max="1794" width="12.5546875" style="39" customWidth="1"/>
    <col min="1795" max="1795" width="17.5546875" style="39" customWidth="1"/>
    <col min="1796" max="1797" width="15" style="39" customWidth="1"/>
    <col min="1798" max="1798" width="17.5546875" style="39" customWidth="1"/>
    <col min="1799" max="1800" width="15" style="39" customWidth="1"/>
    <col min="1801" max="1801" width="17.5546875" style="39" customWidth="1"/>
    <col min="1802" max="1803" width="15.109375" style="39" customWidth="1"/>
    <col min="1804" max="2018" width="9.109375" style="39" customWidth="1"/>
    <col min="2019" max="2048" width="9.109375" style="39"/>
    <col min="2049" max="2049" width="43.33203125" style="39" customWidth="1"/>
    <col min="2050" max="2050" width="12.5546875" style="39" customWidth="1"/>
    <col min="2051" max="2051" width="17.5546875" style="39" customWidth="1"/>
    <col min="2052" max="2053" width="15" style="39" customWidth="1"/>
    <col min="2054" max="2054" width="17.5546875" style="39" customWidth="1"/>
    <col min="2055" max="2056" width="15" style="39" customWidth="1"/>
    <col min="2057" max="2057" width="17.5546875" style="39" customWidth="1"/>
    <col min="2058" max="2059" width="15.109375" style="39" customWidth="1"/>
    <col min="2060" max="2274" width="9.109375" style="39" customWidth="1"/>
    <col min="2275" max="2304" width="9.109375" style="39"/>
    <col min="2305" max="2305" width="43.33203125" style="39" customWidth="1"/>
    <col min="2306" max="2306" width="12.5546875" style="39" customWidth="1"/>
    <col min="2307" max="2307" width="17.5546875" style="39" customWidth="1"/>
    <col min="2308" max="2309" width="15" style="39" customWidth="1"/>
    <col min="2310" max="2310" width="17.5546875" style="39" customWidth="1"/>
    <col min="2311" max="2312" width="15" style="39" customWidth="1"/>
    <col min="2313" max="2313" width="17.5546875" style="39" customWidth="1"/>
    <col min="2314" max="2315" width="15.109375" style="39" customWidth="1"/>
    <col min="2316" max="2530" width="9.109375" style="39" customWidth="1"/>
    <col min="2531" max="2560" width="9.109375" style="39"/>
    <col min="2561" max="2561" width="43.33203125" style="39" customWidth="1"/>
    <col min="2562" max="2562" width="12.5546875" style="39" customWidth="1"/>
    <col min="2563" max="2563" width="17.5546875" style="39" customWidth="1"/>
    <col min="2564" max="2565" width="15" style="39" customWidth="1"/>
    <col min="2566" max="2566" width="17.5546875" style="39" customWidth="1"/>
    <col min="2567" max="2568" width="15" style="39" customWidth="1"/>
    <col min="2569" max="2569" width="17.5546875" style="39" customWidth="1"/>
    <col min="2570" max="2571" width="15.109375" style="39" customWidth="1"/>
    <col min="2572" max="2786" width="9.109375" style="39" customWidth="1"/>
    <col min="2787" max="2816" width="9.109375" style="39"/>
    <col min="2817" max="2817" width="43.33203125" style="39" customWidth="1"/>
    <col min="2818" max="2818" width="12.5546875" style="39" customWidth="1"/>
    <col min="2819" max="2819" width="17.5546875" style="39" customWidth="1"/>
    <col min="2820" max="2821" width="15" style="39" customWidth="1"/>
    <col min="2822" max="2822" width="17.5546875" style="39" customWidth="1"/>
    <col min="2823" max="2824" width="15" style="39" customWidth="1"/>
    <col min="2825" max="2825" width="17.5546875" style="39" customWidth="1"/>
    <col min="2826" max="2827" width="15.109375" style="39" customWidth="1"/>
    <col min="2828" max="3042" width="9.109375" style="39" customWidth="1"/>
    <col min="3043" max="3072" width="9.109375" style="39"/>
    <col min="3073" max="3073" width="43.33203125" style="39" customWidth="1"/>
    <col min="3074" max="3074" width="12.5546875" style="39" customWidth="1"/>
    <col min="3075" max="3075" width="17.5546875" style="39" customWidth="1"/>
    <col min="3076" max="3077" width="15" style="39" customWidth="1"/>
    <col min="3078" max="3078" width="17.5546875" style="39" customWidth="1"/>
    <col min="3079" max="3080" width="15" style="39" customWidth="1"/>
    <col min="3081" max="3081" width="17.5546875" style="39" customWidth="1"/>
    <col min="3082" max="3083" width="15.109375" style="39" customWidth="1"/>
    <col min="3084" max="3298" width="9.109375" style="39" customWidth="1"/>
    <col min="3299" max="3328" width="9.109375" style="39"/>
    <col min="3329" max="3329" width="43.33203125" style="39" customWidth="1"/>
    <col min="3330" max="3330" width="12.5546875" style="39" customWidth="1"/>
    <col min="3331" max="3331" width="17.5546875" style="39" customWidth="1"/>
    <col min="3332" max="3333" width="15" style="39" customWidth="1"/>
    <col min="3334" max="3334" width="17.5546875" style="39" customWidth="1"/>
    <col min="3335" max="3336" width="15" style="39" customWidth="1"/>
    <col min="3337" max="3337" width="17.5546875" style="39" customWidth="1"/>
    <col min="3338" max="3339" width="15.109375" style="39" customWidth="1"/>
    <col min="3340" max="3554" width="9.109375" style="39" customWidth="1"/>
    <col min="3555" max="3584" width="9.109375" style="39"/>
    <col min="3585" max="3585" width="43.33203125" style="39" customWidth="1"/>
    <col min="3586" max="3586" width="12.5546875" style="39" customWidth="1"/>
    <col min="3587" max="3587" width="17.5546875" style="39" customWidth="1"/>
    <col min="3588" max="3589" width="15" style="39" customWidth="1"/>
    <col min="3590" max="3590" width="17.5546875" style="39" customWidth="1"/>
    <col min="3591" max="3592" width="15" style="39" customWidth="1"/>
    <col min="3593" max="3593" width="17.5546875" style="39" customWidth="1"/>
    <col min="3594" max="3595" width="15.109375" style="39" customWidth="1"/>
    <col min="3596" max="3810" width="9.109375" style="39" customWidth="1"/>
    <col min="3811" max="3840" width="9.109375" style="39"/>
    <col min="3841" max="3841" width="43.33203125" style="39" customWidth="1"/>
    <col min="3842" max="3842" width="12.5546875" style="39" customWidth="1"/>
    <col min="3843" max="3843" width="17.5546875" style="39" customWidth="1"/>
    <col min="3844" max="3845" width="15" style="39" customWidth="1"/>
    <col min="3846" max="3846" width="17.5546875" style="39" customWidth="1"/>
    <col min="3847" max="3848" width="15" style="39" customWidth="1"/>
    <col min="3849" max="3849" width="17.5546875" style="39" customWidth="1"/>
    <col min="3850" max="3851" width="15.109375" style="39" customWidth="1"/>
    <col min="3852" max="4066" width="9.109375" style="39" customWidth="1"/>
    <col min="4067" max="4096" width="9.109375" style="39"/>
    <col min="4097" max="4097" width="43.33203125" style="39" customWidth="1"/>
    <col min="4098" max="4098" width="12.5546875" style="39" customWidth="1"/>
    <col min="4099" max="4099" width="17.5546875" style="39" customWidth="1"/>
    <col min="4100" max="4101" width="15" style="39" customWidth="1"/>
    <col min="4102" max="4102" width="17.5546875" style="39" customWidth="1"/>
    <col min="4103" max="4104" width="15" style="39" customWidth="1"/>
    <col min="4105" max="4105" width="17.5546875" style="39" customWidth="1"/>
    <col min="4106" max="4107" width="15.109375" style="39" customWidth="1"/>
    <col min="4108" max="4322" width="9.109375" style="39" customWidth="1"/>
    <col min="4323" max="4352" width="9.109375" style="39"/>
    <col min="4353" max="4353" width="43.33203125" style="39" customWidth="1"/>
    <col min="4354" max="4354" width="12.5546875" style="39" customWidth="1"/>
    <col min="4355" max="4355" width="17.5546875" style="39" customWidth="1"/>
    <col min="4356" max="4357" width="15" style="39" customWidth="1"/>
    <col min="4358" max="4358" width="17.5546875" style="39" customWidth="1"/>
    <col min="4359" max="4360" width="15" style="39" customWidth="1"/>
    <col min="4361" max="4361" width="17.5546875" style="39" customWidth="1"/>
    <col min="4362" max="4363" width="15.109375" style="39" customWidth="1"/>
    <col min="4364" max="4578" width="9.109375" style="39" customWidth="1"/>
    <col min="4579" max="4608" width="9.109375" style="39"/>
    <col min="4609" max="4609" width="43.33203125" style="39" customWidth="1"/>
    <col min="4610" max="4610" width="12.5546875" style="39" customWidth="1"/>
    <col min="4611" max="4611" width="17.5546875" style="39" customWidth="1"/>
    <col min="4612" max="4613" width="15" style="39" customWidth="1"/>
    <col min="4614" max="4614" width="17.5546875" style="39" customWidth="1"/>
    <col min="4615" max="4616" width="15" style="39" customWidth="1"/>
    <col min="4617" max="4617" width="17.5546875" style="39" customWidth="1"/>
    <col min="4618" max="4619" width="15.109375" style="39" customWidth="1"/>
    <col min="4620" max="4834" width="9.109375" style="39" customWidth="1"/>
    <col min="4835" max="4864" width="9.109375" style="39"/>
    <col min="4865" max="4865" width="43.33203125" style="39" customWidth="1"/>
    <col min="4866" max="4866" width="12.5546875" style="39" customWidth="1"/>
    <col min="4867" max="4867" width="17.5546875" style="39" customWidth="1"/>
    <col min="4868" max="4869" width="15" style="39" customWidth="1"/>
    <col min="4870" max="4870" width="17.5546875" style="39" customWidth="1"/>
    <col min="4871" max="4872" width="15" style="39" customWidth="1"/>
    <col min="4873" max="4873" width="17.5546875" style="39" customWidth="1"/>
    <col min="4874" max="4875" width="15.109375" style="39" customWidth="1"/>
    <col min="4876" max="5090" width="9.109375" style="39" customWidth="1"/>
    <col min="5091" max="5120" width="9.109375" style="39"/>
    <col min="5121" max="5121" width="43.33203125" style="39" customWidth="1"/>
    <col min="5122" max="5122" width="12.5546875" style="39" customWidth="1"/>
    <col min="5123" max="5123" width="17.5546875" style="39" customWidth="1"/>
    <col min="5124" max="5125" width="15" style="39" customWidth="1"/>
    <col min="5126" max="5126" width="17.5546875" style="39" customWidth="1"/>
    <col min="5127" max="5128" width="15" style="39" customWidth="1"/>
    <col min="5129" max="5129" width="17.5546875" style="39" customWidth="1"/>
    <col min="5130" max="5131" width="15.109375" style="39" customWidth="1"/>
    <col min="5132" max="5346" width="9.109375" style="39" customWidth="1"/>
    <col min="5347" max="5376" width="9.109375" style="39"/>
    <col min="5377" max="5377" width="43.33203125" style="39" customWidth="1"/>
    <col min="5378" max="5378" width="12.5546875" style="39" customWidth="1"/>
    <col min="5379" max="5379" width="17.5546875" style="39" customWidth="1"/>
    <col min="5380" max="5381" width="15" style="39" customWidth="1"/>
    <col min="5382" max="5382" width="17.5546875" style="39" customWidth="1"/>
    <col min="5383" max="5384" width="15" style="39" customWidth="1"/>
    <col min="5385" max="5385" width="17.5546875" style="39" customWidth="1"/>
    <col min="5386" max="5387" width="15.109375" style="39" customWidth="1"/>
    <col min="5388" max="5602" width="9.109375" style="39" customWidth="1"/>
    <col min="5603" max="5632" width="9.109375" style="39"/>
    <col min="5633" max="5633" width="43.33203125" style="39" customWidth="1"/>
    <col min="5634" max="5634" width="12.5546875" style="39" customWidth="1"/>
    <col min="5635" max="5635" width="17.5546875" style="39" customWidth="1"/>
    <col min="5636" max="5637" width="15" style="39" customWidth="1"/>
    <col min="5638" max="5638" width="17.5546875" style="39" customWidth="1"/>
    <col min="5639" max="5640" width="15" style="39" customWidth="1"/>
    <col min="5641" max="5641" width="17.5546875" style="39" customWidth="1"/>
    <col min="5642" max="5643" width="15.109375" style="39" customWidth="1"/>
    <col min="5644" max="5858" width="9.109375" style="39" customWidth="1"/>
    <col min="5859" max="5888" width="9.109375" style="39"/>
    <col min="5889" max="5889" width="43.33203125" style="39" customWidth="1"/>
    <col min="5890" max="5890" width="12.5546875" style="39" customWidth="1"/>
    <col min="5891" max="5891" width="17.5546875" style="39" customWidth="1"/>
    <col min="5892" max="5893" width="15" style="39" customWidth="1"/>
    <col min="5894" max="5894" width="17.5546875" style="39" customWidth="1"/>
    <col min="5895" max="5896" width="15" style="39" customWidth="1"/>
    <col min="5897" max="5897" width="17.5546875" style="39" customWidth="1"/>
    <col min="5898" max="5899" width="15.109375" style="39" customWidth="1"/>
    <col min="5900" max="6114" width="9.109375" style="39" customWidth="1"/>
    <col min="6115" max="6144" width="9.109375" style="39"/>
    <col min="6145" max="6145" width="43.33203125" style="39" customWidth="1"/>
    <col min="6146" max="6146" width="12.5546875" style="39" customWidth="1"/>
    <col min="6147" max="6147" width="17.5546875" style="39" customWidth="1"/>
    <col min="6148" max="6149" width="15" style="39" customWidth="1"/>
    <col min="6150" max="6150" width="17.5546875" style="39" customWidth="1"/>
    <col min="6151" max="6152" width="15" style="39" customWidth="1"/>
    <col min="6153" max="6153" width="17.5546875" style="39" customWidth="1"/>
    <col min="6154" max="6155" width="15.109375" style="39" customWidth="1"/>
    <col min="6156" max="6370" width="9.109375" style="39" customWidth="1"/>
    <col min="6371" max="6400" width="9.109375" style="39"/>
    <col min="6401" max="6401" width="43.33203125" style="39" customWidth="1"/>
    <col min="6402" max="6402" width="12.5546875" style="39" customWidth="1"/>
    <col min="6403" max="6403" width="17.5546875" style="39" customWidth="1"/>
    <col min="6404" max="6405" width="15" style="39" customWidth="1"/>
    <col min="6406" max="6406" width="17.5546875" style="39" customWidth="1"/>
    <col min="6407" max="6408" width="15" style="39" customWidth="1"/>
    <col min="6409" max="6409" width="17.5546875" style="39" customWidth="1"/>
    <col min="6410" max="6411" width="15.109375" style="39" customWidth="1"/>
    <col min="6412" max="6626" width="9.109375" style="39" customWidth="1"/>
    <col min="6627" max="6656" width="9.109375" style="39"/>
    <col min="6657" max="6657" width="43.33203125" style="39" customWidth="1"/>
    <col min="6658" max="6658" width="12.5546875" style="39" customWidth="1"/>
    <col min="6659" max="6659" width="17.5546875" style="39" customWidth="1"/>
    <col min="6660" max="6661" width="15" style="39" customWidth="1"/>
    <col min="6662" max="6662" width="17.5546875" style="39" customWidth="1"/>
    <col min="6663" max="6664" width="15" style="39" customWidth="1"/>
    <col min="6665" max="6665" width="17.5546875" style="39" customWidth="1"/>
    <col min="6666" max="6667" width="15.109375" style="39" customWidth="1"/>
    <col min="6668" max="6882" width="9.109375" style="39" customWidth="1"/>
    <col min="6883" max="6912" width="9.109375" style="39"/>
    <col min="6913" max="6913" width="43.33203125" style="39" customWidth="1"/>
    <col min="6914" max="6914" width="12.5546875" style="39" customWidth="1"/>
    <col min="6915" max="6915" width="17.5546875" style="39" customWidth="1"/>
    <col min="6916" max="6917" width="15" style="39" customWidth="1"/>
    <col min="6918" max="6918" width="17.5546875" style="39" customWidth="1"/>
    <col min="6919" max="6920" width="15" style="39" customWidth="1"/>
    <col min="6921" max="6921" width="17.5546875" style="39" customWidth="1"/>
    <col min="6922" max="6923" width="15.109375" style="39" customWidth="1"/>
    <col min="6924" max="7138" width="9.109375" style="39" customWidth="1"/>
    <col min="7139" max="7168" width="9.109375" style="39"/>
    <col min="7169" max="7169" width="43.33203125" style="39" customWidth="1"/>
    <col min="7170" max="7170" width="12.5546875" style="39" customWidth="1"/>
    <col min="7171" max="7171" width="17.5546875" style="39" customWidth="1"/>
    <col min="7172" max="7173" width="15" style="39" customWidth="1"/>
    <col min="7174" max="7174" width="17.5546875" style="39" customWidth="1"/>
    <col min="7175" max="7176" width="15" style="39" customWidth="1"/>
    <col min="7177" max="7177" width="17.5546875" style="39" customWidth="1"/>
    <col min="7178" max="7179" width="15.109375" style="39" customWidth="1"/>
    <col min="7180" max="7394" width="9.109375" style="39" customWidth="1"/>
    <col min="7395" max="7424" width="9.109375" style="39"/>
    <col min="7425" max="7425" width="43.33203125" style="39" customWidth="1"/>
    <col min="7426" max="7426" width="12.5546875" style="39" customWidth="1"/>
    <col min="7427" max="7427" width="17.5546875" style="39" customWidth="1"/>
    <col min="7428" max="7429" width="15" style="39" customWidth="1"/>
    <col min="7430" max="7430" width="17.5546875" style="39" customWidth="1"/>
    <col min="7431" max="7432" width="15" style="39" customWidth="1"/>
    <col min="7433" max="7433" width="17.5546875" style="39" customWidth="1"/>
    <col min="7434" max="7435" width="15.109375" style="39" customWidth="1"/>
    <col min="7436" max="7650" width="9.109375" style="39" customWidth="1"/>
    <col min="7651" max="7680" width="9.109375" style="39"/>
    <col min="7681" max="7681" width="43.33203125" style="39" customWidth="1"/>
    <col min="7682" max="7682" width="12.5546875" style="39" customWidth="1"/>
    <col min="7683" max="7683" width="17.5546875" style="39" customWidth="1"/>
    <col min="7684" max="7685" width="15" style="39" customWidth="1"/>
    <col min="7686" max="7686" width="17.5546875" style="39" customWidth="1"/>
    <col min="7687" max="7688" width="15" style="39" customWidth="1"/>
    <col min="7689" max="7689" width="17.5546875" style="39" customWidth="1"/>
    <col min="7690" max="7691" width="15.109375" style="39" customWidth="1"/>
    <col min="7692" max="7906" width="9.109375" style="39" customWidth="1"/>
    <col min="7907" max="7936" width="9.109375" style="39"/>
    <col min="7937" max="7937" width="43.33203125" style="39" customWidth="1"/>
    <col min="7938" max="7938" width="12.5546875" style="39" customWidth="1"/>
    <col min="7939" max="7939" width="17.5546875" style="39" customWidth="1"/>
    <col min="7940" max="7941" width="15" style="39" customWidth="1"/>
    <col min="7942" max="7942" width="17.5546875" style="39" customWidth="1"/>
    <col min="7943" max="7944" width="15" style="39" customWidth="1"/>
    <col min="7945" max="7945" width="17.5546875" style="39" customWidth="1"/>
    <col min="7946" max="7947" width="15.109375" style="39" customWidth="1"/>
    <col min="7948" max="8162" width="9.109375" style="39" customWidth="1"/>
    <col min="8163" max="8192" width="9.109375" style="39"/>
    <col min="8193" max="8193" width="43.33203125" style="39" customWidth="1"/>
    <col min="8194" max="8194" width="12.5546875" style="39" customWidth="1"/>
    <col min="8195" max="8195" width="17.5546875" style="39" customWidth="1"/>
    <col min="8196" max="8197" width="15" style="39" customWidth="1"/>
    <col min="8198" max="8198" width="17.5546875" style="39" customWidth="1"/>
    <col min="8199" max="8200" width="15" style="39" customWidth="1"/>
    <col min="8201" max="8201" width="17.5546875" style="39" customWidth="1"/>
    <col min="8202" max="8203" width="15.109375" style="39" customWidth="1"/>
    <col min="8204" max="8418" width="9.109375" style="39" customWidth="1"/>
    <col min="8419" max="8448" width="9.109375" style="39"/>
    <col min="8449" max="8449" width="43.33203125" style="39" customWidth="1"/>
    <col min="8450" max="8450" width="12.5546875" style="39" customWidth="1"/>
    <col min="8451" max="8451" width="17.5546875" style="39" customWidth="1"/>
    <col min="8452" max="8453" width="15" style="39" customWidth="1"/>
    <col min="8454" max="8454" width="17.5546875" style="39" customWidth="1"/>
    <col min="8455" max="8456" width="15" style="39" customWidth="1"/>
    <col min="8457" max="8457" width="17.5546875" style="39" customWidth="1"/>
    <col min="8458" max="8459" width="15.109375" style="39" customWidth="1"/>
    <col min="8460" max="8674" width="9.109375" style="39" customWidth="1"/>
    <col min="8675" max="8704" width="9.109375" style="39"/>
    <col min="8705" max="8705" width="43.33203125" style="39" customWidth="1"/>
    <col min="8706" max="8706" width="12.5546875" style="39" customWidth="1"/>
    <col min="8707" max="8707" width="17.5546875" style="39" customWidth="1"/>
    <col min="8708" max="8709" width="15" style="39" customWidth="1"/>
    <col min="8710" max="8710" width="17.5546875" style="39" customWidth="1"/>
    <col min="8711" max="8712" width="15" style="39" customWidth="1"/>
    <col min="8713" max="8713" width="17.5546875" style="39" customWidth="1"/>
    <col min="8714" max="8715" width="15.109375" style="39" customWidth="1"/>
    <col min="8716" max="8930" width="9.109375" style="39" customWidth="1"/>
    <col min="8931" max="8960" width="9.109375" style="39"/>
    <col min="8961" max="8961" width="43.33203125" style="39" customWidth="1"/>
    <col min="8962" max="8962" width="12.5546875" style="39" customWidth="1"/>
    <col min="8963" max="8963" width="17.5546875" style="39" customWidth="1"/>
    <col min="8964" max="8965" width="15" style="39" customWidth="1"/>
    <col min="8966" max="8966" width="17.5546875" style="39" customWidth="1"/>
    <col min="8967" max="8968" width="15" style="39" customWidth="1"/>
    <col min="8969" max="8969" width="17.5546875" style="39" customWidth="1"/>
    <col min="8970" max="8971" width="15.109375" style="39" customWidth="1"/>
    <col min="8972" max="9186" width="9.109375" style="39" customWidth="1"/>
    <col min="9187" max="9216" width="9.109375" style="39"/>
    <col min="9217" max="9217" width="43.33203125" style="39" customWidth="1"/>
    <col min="9218" max="9218" width="12.5546875" style="39" customWidth="1"/>
    <col min="9219" max="9219" width="17.5546875" style="39" customWidth="1"/>
    <col min="9220" max="9221" width="15" style="39" customWidth="1"/>
    <col min="9222" max="9222" width="17.5546875" style="39" customWidth="1"/>
    <col min="9223" max="9224" width="15" style="39" customWidth="1"/>
    <col min="9225" max="9225" width="17.5546875" style="39" customWidth="1"/>
    <col min="9226" max="9227" width="15.109375" style="39" customWidth="1"/>
    <col min="9228" max="9442" width="9.109375" style="39" customWidth="1"/>
    <col min="9443" max="9472" width="9.109375" style="39"/>
    <col min="9473" max="9473" width="43.33203125" style="39" customWidth="1"/>
    <col min="9474" max="9474" width="12.5546875" style="39" customWidth="1"/>
    <col min="9475" max="9475" width="17.5546875" style="39" customWidth="1"/>
    <col min="9476" max="9477" width="15" style="39" customWidth="1"/>
    <col min="9478" max="9478" width="17.5546875" style="39" customWidth="1"/>
    <col min="9479" max="9480" width="15" style="39" customWidth="1"/>
    <col min="9481" max="9481" width="17.5546875" style="39" customWidth="1"/>
    <col min="9482" max="9483" width="15.109375" style="39" customWidth="1"/>
    <col min="9484" max="9698" width="9.109375" style="39" customWidth="1"/>
    <col min="9699" max="9728" width="9.109375" style="39"/>
    <col min="9729" max="9729" width="43.33203125" style="39" customWidth="1"/>
    <col min="9730" max="9730" width="12.5546875" style="39" customWidth="1"/>
    <col min="9731" max="9731" width="17.5546875" style="39" customWidth="1"/>
    <col min="9732" max="9733" width="15" style="39" customWidth="1"/>
    <col min="9734" max="9734" width="17.5546875" style="39" customWidth="1"/>
    <col min="9735" max="9736" width="15" style="39" customWidth="1"/>
    <col min="9737" max="9737" width="17.5546875" style="39" customWidth="1"/>
    <col min="9738" max="9739" width="15.109375" style="39" customWidth="1"/>
    <col min="9740" max="9954" width="9.109375" style="39" customWidth="1"/>
    <col min="9955" max="9984" width="9.109375" style="39"/>
    <col min="9985" max="9985" width="43.33203125" style="39" customWidth="1"/>
    <col min="9986" max="9986" width="12.5546875" style="39" customWidth="1"/>
    <col min="9987" max="9987" width="17.5546875" style="39" customWidth="1"/>
    <col min="9988" max="9989" width="15" style="39" customWidth="1"/>
    <col min="9990" max="9990" width="17.5546875" style="39" customWidth="1"/>
    <col min="9991" max="9992" width="15" style="39" customWidth="1"/>
    <col min="9993" max="9993" width="17.5546875" style="39" customWidth="1"/>
    <col min="9994" max="9995" width="15.109375" style="39" customWidth="1"/>
    <col min="9996" max="10210" width="9.109375" style="39" customWidth="1"/>
    <col min="10211" max="10240" width="9.109375" style="39"/>
    <col min="10241" max="10241" width="43.33203125" style="39" customWidth="1"/>
    <col min="10242" max="10242" width="12.5546875" style="39" customWidth="1"/>
    <col min="10243" max="10243" width="17.5546875" style="39" customWidth="1"/>
    <col min="10244" max="10245" width="15" style="39" customWidth="1"/>
    <col min="10246" max="10246" width="17.5546875" style="39" customWidth="1"/>
    <col min="10247" max="10248" width="15" style="39" customWidth="1"/>
    <col min="10249" max="10249" width="17.5546875" style="39" customWidth="1"/>
    <col min="10250" max="10251" width="15.109375" style="39" customWidth="1"/>
    <col min="10252" max="10466" width="9.109375" style="39" customWidth="1"/>
    <col min="10467" max="10496" width="9.109375" style="39"/>
    <col min="10497" max="10497" width="43.33203125" style="39" customWidth="1"/>
    <col min="10498" max="10498" width="12.5546875" style="39" customWidth="1"/>
    <col min="10499" max="10499" width="17.5546875" style="39" customWidth="1"/>
    <col min="10500" max="10501" width="15" style="39" customWidth="1"/>
    <col min="10502" max="10502" width="17.5546875" style="39" customWidth="1"/>
    <col min="10503" max="10504" width="15" style="39" customWidth="1"/>
    <col min="10505" max="10505" width="17.5546875" style="39" customWidth="1"/>
    <col min="10506" max="10507" width="15.109375" style="39" customWidth="1"/>
    <col min="10508" max="10722" width="9.109375" style="39" customWidth="1"/>
    <col min="10723" max="10752" width="9.109375" style="39"/>
    <col min="10753" max="10753" width="43.33203125" style="39" customWidth="1"/>
    <col min="10754" max="10754" width="12.5546875" style="39" customWidth="1"/>
    <col min="10755" max="10755" width="17.5546875" style="39" customWidth="1"/>
    <col min="10756" max="10757" width="15" style="39" customWidth="1"/>
    <col min="10758" max="10758" width="17.5546875" style="39" customWidth="1"/>
    <col min="10759" max="10760" width="15" style="39" customWidth="1"/>
    <col min="10761" max="10761" width="17.5546875" style="39" customWidth="1"/>
    <col min="10762" max="10763" width="15.109375" style="39" customWidth="1"/>
    <col min="10764" max="10978" width="9.109375" style="39" customWidth="1"/>
    <col min="10979" max="11008" width="9.109375" style="39"/>
    <col min="11009" max="11009" width="43.33203125" style="39" customWidth="1"/>
    <col min="11010" max="11010" width="12.5546875" style="39" customWidth="1"/>
    <col min="11011" max="11011" width="17.5546875" style="39" customWidth="1"/>
    <col min="11012" max="11013" width="15" style="39" customWidth="1"/>
    <col min="11014" max="11014" width="17.5546875" style="39" customWidth="1"/>
    <col min="11015" max="11016" width="15" style="39" customWidth="1"/>
    <col min="11017" max="11017" width="17.5546875" style="39" customWidth="1"/>
    <col min="11018" max="11019" width="15.109375" style="39" customWidth="1"/>
    <col min="11020" max="11234" width="9.109375" style="39" customWidth="1"/>
    <col min="11235" max="11264" width="9.109375" style="39"/>
    <col min="11265" max="11265" width="43.33203125" style="39" customWidth="1"/>
    <col min="11266" max="11266" width="12.5546875" style="39" customWidth="1"/>
    <col min="11267" max="11267" width="17.5546875" style="39" customWidth="1"/>
    <col min="11268" max="11269" width="15" style="39" customWidth="1"/>
    <col min="11270" max="11270" width="17.5546875" style="39" customWidth="1"/>
    <col min="11271" max="11272" width="15" style="39" customWidth="1"/>
    <col min="11273" max="11273" width="17.5546875" style="39" customWidth="1"/>
    <col min="11274" max="11275" width="15.109375" style="39" customWidth="1"/>
    <col min="11276" max="11490" width="9.109375" style="39" customWidth="1"/>
    <col min="11491" max="11520" width="9.109375" style="39"/>
    <col min="11521" max="11521" width="43.33203125" style="39" customWidth="1"/>
    <col min="11522" max="11522" width="12.5546875" style="39" customWidth="1"/>
    <col min="11523" max="11523" width="17.5546875" style="39" customWidth="1"/>
    <col min="11524" max="11525" width="15" style="39" customWidth="1"/>
    <col min="11526" max="11526" width="17.5546875" style="39" customWidth="1"/>
    <col min="11527" max="11528" width="15" style="39" customWidth="1"/>
    <col min="11529" max="11529" width="17.5546875" style="39" customWidth="1"/>
    <col min="11530" max="11531" width="15.109375" style="39" customWidth="1"/>
    <col min="11532" max="11746" width="9.109375" style="39" customWidth="1"/>
    <col min="11747" max="11776" width="9.109375" style="39"/>
    <col min="11777" max="11777" width="43.33203125" style="39" customWidth="1"/>
    <col min="11778" max="11778" width="12.5546875" style="39" customWidth="1"/>
    <col min="11779" max="11779" width="17.5546875" style="39" customWidth="1"/>
    <col min="11780" max="11781" width="15" style="39" customWidth="1"/>
    <col min="11782" max="11782" width="17.5546875" style="39" customWidth="1"/>
    <col min="11783" max="11784" width="15" style="39" customWidth="1"/>
    <col min="11785" max="11785" width="17.5546875" style="39" customWidth="1"/>
    <col min="11786" max="11787" width="15.109375" style="39" customWidth="1"/>
    <col min="11788" max="12002" width="9.109375" style="39" customWidth="1"/>
    <col min="12003" max="12032" width="9.109375" style="39"/>
    <col min="12033" max="12033" width="43.33203125" style="39" customWidth="1"/>
    <col min="12034" max="12034" width="12.5546875" style="39" customWidth="1"/>
    <col min="12035" max="12035" width="17.5546875" style="39" customWidth="1"/>
    <col min="12036" max="12037" width="15" style="39" customWidth="1"/>
    <col min="12038" max="12038" width="17.5546875" style="39" customWidth="1"/>
    <col min="12039" max="12040" width="15" style="39" customWidth="1"/>
    <col min="12041" max="12041" width="17.5546875" style="39" customWidth="1"/>
    <col min="12042" max="12043" width="15.109375" style="39" customWidth="1"/>
    <col min="12044" max="12258" width="9.109375" style="39" customWidth="1"/>
    <col min="12259" max="12288" width="9.109375" style="39"/>
    <col min="12289" max="12289" width="43.33203125" style="39" customWidth="1"/>
    <col min="12290" max="12290" width="12.5546875" style="39" customWidth="1"/>
    <col min="12291" max="12291" width="17.5546875" style="39" customWidth="1"/>
    <col min="12292" max="12293" width="15" style="39" customWidth="1"/>
    <col min="12294" max="12294" width="17.5546875" style="39" customWidth="1"/>
    <col min="12295" max="12296" width="15" style="39" customWidth="1"/>
    <col min="12297" max="12297" width="17.5546875" style="39" customWidth="1"/>
    <col min="12298" max="12299" width="15.109375" style="39" customWidth="1"/>
    <col min="12300" max="12514" width="9.109375" style="39" customWidth="1"/>
    <col min="12515" max="12544" width="9.109375" style="39"/>
    <col min="12545" max="12545" width="43.33203125" style="39" customWidth="1"/>
    <col min="12546" max="12546" width="12.5546875" style="39" customWidth="1"/>
    <col min="12547" max="12547" width="17.5546875" style="39" customWidth="1"/>
    <col min="12548" max="12549" width="15" style="39" customWidth="1"/>
    <col min="12550" max="12550" width="17.5546875" style="39" customWidth="1"/>
    <col min="12551" max="12552" width="15" style="39" customWidth="1"/>
    <col min="12553" max="12553" width="17.5546875" style="39" customWidth="1"/>
    <col min="12554" max="12555" width="15.109375" style="39" customWidth="1"/>
    <col min="12556" max="12770" width="9.109375" style="39" customWidth="1"/>
    <col min="12771" max="12800" width="9.109375" style="39"/>
    <col min="12801" max="12801" width="43.33203125" style="39" customWidth="1"/>
    <col min="12802" max="12802" width="12.5546875" style="39" customWidth="1"/>
    <col min="12803" max="12803" width="17.5546875" style="39" customWidth="1"/>
    <col min="12804" max="12805" width="15" style="39" customWidth="1"/>
    <col min="12806" max="12806" width="17.5546875" style="39" customWidth="1"/>
    <col min="12807" max="12808" width="15" style="39" customWidth="1"/>
    <col min="12809" max="12809" width="17.5546875" style="39" customWidth="1"/>
    <col min="12810" max="12811" width="15.109375" style="39" customWidth="1"/>
    <col min="12812" max="13026" width="9.109375" style="39" customWidth="1"/>
    <col min="13027" max="13056" width="9.109375" style="39"/>
    <col min="13057" max="13057" width="43.33203125" style="39" customWidth="1"/>
    <col min="13058" max="13058" width="12.5546875" style="39" customWidth="1"/>
    <col min="13059" max="13059" width="17.5546875" style="39" customWidth="1"/>
    <col min="13060" max="13061" width="15" style="39" customWidth="1"/>
    <col min="13062" max="13062" width="17.5546875" style="39" customWidth="1"/>
    <col min="13063" max="13064" width="15" style="39" customWidth="1"/>
    <col min="13065" max="13065" width="17.5546875" style="39" customWidth="1"/>
    <col min="13066" max="13067" width="15.109375" style="39" customWidth="1"/>
    <col min="13068" max="13282" width="9.109375" style="39" customWidth="1"/>
    <col min="13283" max="13312" width="9.109375" style="39"/>
    <col min="13313" max="13313" width="43.33203125" style="39" customWidth="1"/>
    <col min="13314" max="13314" width="12.5546875" style="39" customWidth="1"/>
    <col min="13315" max="13315" width="17.5546875" style="39" customWidth="1"/>
    <col min="13316" max="13317" width="15" style="39" customWidth="1"/>
    <col min="13318" max="13318" width="17.5546875" style="39" customWidth="1"/>
    <col min="13319" max="13320" width="15" style="39" customWidth="1"/>
    <col min="13321" max="13321" width="17.5546875" style="39" customWidth="1"/>
    <col min="13322" max="13323" width="15.109375" style="39" customWidth="1"/>
    <col min="13324" max="13538" width="9.109375" style="39" customWidth="1"/>
    <col min="13539" max="13568" width="9.109375" style="39"/>
    <col min="13569" max="13569" width="43.33203125" style="39" customWidth="1"/>
    <col min="13570" max="13570" width="12.5546875" style="39" customWidth="1"/>
    <col min="13571" max="13571" width="17.5546875" style="39" customWidth="1"/>
    <col min="13572" max="13573" width="15" style="39" customWidth="1"/>
    <col min="13574" max="13574" width="17.5546875" style="39" customWidth="1"/>
    <col min="13575" max="13576" width="15" style="39" customWidth="1"/>
    <col min="13577" max="13577" width="17.5546875" style="39" customWidth="1"/>
    <col min="13578" max="13579" width="15.109375" style="39" customWidth="1"/>
    <col min="13580" max="13794" width="9.109375" style="39" customWidth="1"/>
    <col min="13795" max="13824" width="9.109375" style="39"/>
    <col min="13825" max="13825" width="43.33203125" style="39" customWidth="1"/>
    <col min="13826" max="13826" width="12.5546875" style="39" customWidth="1"/>
    <col min="13827" max="13827" width="17.5546875" style="39" customWidth="1"/>
    <col min="13828" max="13829" width="15" style="39" customWidth="1"/>
    <col min="13830" max="13830" width="17.5546875" style="39" customWidth="1"/>
    <col min="13831" max="13832" width="15" style="39" customWidth="1"/>
    <col min="13833" max="13833" width="17.5546875" style="39" customWidth="1"/>
    <col min="13834" max="13835" width="15.109375" style="39" customWidth="1"/>
    <col min="13836" max="14050" width="9.109375" style="39" customWidth="1"/>
    <col min="14051" max="14080" width="9.109375" style="39"/>
    <col min="14081" max="14081" width="43.33203125" style="39" customWidth="1"/>
    <col min="14082" max="14082" width="12.5546875" style="39" customWidth="1"/>
    <col min="14083" max="14083" width="17.5546875" style="39" customWidth="1"/>
    <col min="14084" max="14085" width="15" style="39" customWidth="1"/>
    <col min="14086" max="14086" width="17.5546875" style="39" customWidth="1"/>
    <col min="14087" max="14088" width="15" style="39" customWidth="1"/>
    <col min="14089" max="14089" width="17.5546875" style="39" customWidth="1"/>
    <col min="14090" max="14091" width="15.109375" style="39" customWidth="1"/>
    <col min="14092" max="14306" width="9.109375" style="39" customWidth="1"/>
    <col min="14307" max="14336" width="9.109375" style="39"/>
    <col min="14337" max="14337" width="43.33203125" style="39" customWidth="1"/>
    <col min="14338" max="14338" width="12.5546875" style="39" customWidth="1"/>
    <col min="14339" max="14339" width="17.5546875" style="39" customWidth="1"/>
    <col min="14340" max="14341" width="15" style="39" customWidth="1"/>
    <col min="14342" max="14342" width="17.5546875" style="39" customWidth="1"/>
    <col min="14343" max="14344" width="15" style="39" customWidth="1"/>
    <col min="14345" max="14345" width="17.5546875" style="39" customWidth="1"/>
    <col min="14346" max="14347" width="15.109375" style="39" customWidth="1"/>
    <col min="14348" max="14562" width="9.109375" style="39" customWidth="1"/>
    <col min="14563" max="14592" width="9.109375" style="39"/>
    <col min="14593" max="14593" width="43.33203125" style="39" customWidth="1"/>
    <col min="14594" max="14594" width="12.5546875" style="39" customWidth="1"/>
    <col min="14595" max="14595" width="17.5546875" style="39" customWidth="1"/>
    <col min="14596" max="14597" width="15" style="39" customWidth="1"/>
    <col min="14598" max="14598" width="17.5546875" style="39" customWidth="1"/>
    <col min="14599" max="14600" width="15" style="39" customWidth="1"/>
    <col min="14601" max="14601" width="17.5546875" style="39" customWidth="1"/>
    <col min="14602" max="14603" width="15.109375" style="39" customWidth="1"/>
    <col min="14604" max="14818" width="9.109375" style="39" customWidth="1"/>
    <col min="14819" max="14848" width="9.109375" style="39"/>
    <col min="14849" max="14849" width="43.33203125" style="39" customWidth="1"/>
    <col min="14850" max="14850" width="12.5546875" style="39" customWidth="1"/>
    <col min="14851" max="14851" width="17.5546875" style="39" customWidth="1"/>
    <col min="14852" max="14853" width="15" style="39" customWidth="1"/>
    <col min="14854" max="14854" width="17.5546875" style="39" customWidth="1"/>
    <col min="14855" max="14856" width="15" style="39" customWidth="1"/>
    <col min="14857" max="14857" width="17.5546875" style="39" customWidth="1"/>
    <col min="14858" max="14859" width="15.109375" style="39" customWidth="1"/>
    <col min="14860" max="15074" width="9.109375" style="39" customWidth="1"/>
    <col min="15075" max="15104" width="9.109375" style="39"/>
    <col min="15105" max="15105" width="43.33203125" style="39" customWidth="1"/>
    <col min="15106" max="15106" width="12.5546875" style="39" customWidth="1"/>
    <col min="15107" max="15107" width="17.5546875" style="39" customWidth="1"/>
    <col min="15108" max="15109" width="15" style="39" customWidth="1"/>
    <col min="15110" max="15110" width="17.5546875" style="39" customWidth="1"/>
    <col min="15111" max="15112" width="15" style="39" customWidth="1"/>
    <col min="15113" max="15113" width="17.5546875" style="39" customWidth="1"/>
    <col min="15114" max="15115" width="15.109375" style="39" customWidth="1"/>
    <col min="15116" max="15330" width="9.109375" style="39" customWidth="1"/>
    <col min="15331" max="15360" width="9.109375" style="39"/>
    <col min="15361" max="15361" width="43.33203125" style="39" customWidth="1"/>
    <col min="15362" max="15362" width="12.5546875" style="39" customWidth="1"/>
    <col min="15363" max="15363" width="17.5546875" style="39" customWidth="1"/>
    <col min="15364" max="15365" width="15" style="39" customWidth="1"/>
    <col min="15366" max="15366" width="17.5546875" style="39" customWidth="1"/>
    <col min="15367" max="15368" width="15" style="39" customWidth="1"/>
    <col min="15369" max="15369" width="17.5546875" style="39" customWidth="1"/>
    <col min="15370" max="15371" width="15.109375" style="39" customWidth="1"/>
    <col min="15372" max="15586" width="9.109375" style="39" customWidth="1"/>
    <col min="15587" max="15616" width="9.109375" style="39"/>
    <col min="15617" max="15617" width="43.33203125" style="39" customWidth="1"/>
    <col min="15618" max="15618" width="12.5546875" style="39" customWidth="1"/>
    <col min="15619" max="15619" width="17.5546875" style="39" customWidth="1"/>
    <col min="15620" max="15621" width="15" style="39" customWidth="1"/>
    <col min="15622" max="15622" width="17.5546875" style="39" customWidth="1"/>
    <col min="15623" max="15624" width="15" style="39" customWidth="1"/>
    <col min="15625" max="15625" width="17.5546875" style="39" customWidth="1"/>
    <col min="15626" max="15627" width="15.109375" style="39" customWidth="1"/>
    <col min="15628" max="15842" width="9.109375" style="39" customWidth="1"/>
    <col min="15843" max="15872" width="9.109375" style="39"/>
    <col min="15873" max="15873" width="43.33203125" style="39" customWidth="1"/>
    <col min="15874" max="15874" width="12.5546875" style="39" customWidth="1"/>
    <col min="15875" max="15875" width="17.5546875" style="39" customWidth="1"/>
    <col min="15876" max="15877" width="15" style="39" customWidth="1"/>
    <col min="15878" max="15878" width="17.5546875" style="39" customWidth="1"/>
    <col min="15879" max="15880" width="15" style="39" customWidth="1"/>
    <col min="15881" max="15881" width="17.5546875" style="39" customWidth="1"/>
    <col min="15882" max="15883" width="15.109375" style="39" customWidth="1"/>
    <col min="15884" max="16098" width="9.109375" style="39" customWidth="1"/>
    <col min="16099" max="16128" width="9.109375" style="39"/>
    <col min="16129" max="16129" width="43.33203125" style="39" customWidth="1"/>
    <col min="16130" max="16130" width="12.5546875" style="39" customWidth="1"/>
    <col min="16131" max="16131" width="17.5546875" style="39" customWidth="1"/>
    <col min="16132" max="16133" width="15" style="39" customWidth="1"/>
    <col min="16134" max="16134" width="17.5546875" style="39" customWidth="1"/>
    <col min="16135" max="16136" width="15" style="39" customWidth="1"/>
    <col min="16137" max="16137" width="17.5546875" style="39" customWidth="1"/>
    <col min="16138" max="16139" width="15.109375" style="39" customWidth="1"/>
    <col min="16140" max="16354" width="9.109375" style="39" customWidth="1"/>
    <col min="16355" max="16384" width="9.109375" style="39"/>
  </cols>
  <sheetData>
    <row r="1" spans="1:15" s="17" customFormat="1" ht="31.2" customHeight="1" x14ac:dyDescent="0.3">
      <c r="A1" s="33"/>
      <c r="B1" s="33"/>
      <c r="C1" s="33"/>
      <c r="D1" s="101" t="s">
        <v>253</v>
      </c>
      <c r="E1" s="102"/>
      <c r="K1" s="34" t="s">
        <v>76</v>
      </c>
      <c r="L1" s="33"/>
      <c r="M1" s="33"/>
      <c r="N1" s="33"/>
      <c r="O1" s="33"/>
    </row>
    <row r="2" spans="1:15" s="17" customFormat="1" x14ac:dyDescent="0.3">
      <c r="A2" s="33"/>
      <c r="B2" s="33"/>
      <c r="C2" s="33"/>
      <c r="D2" s="33"/>
      <c r="E2" s="33"/>
      <c r="K2" s="34" t="s">
        <v>1</v>
      </c>
      <c r="L2" s="33"/>
      <c r="M2" s="33"/>
      <c r="N2" s="33"/>
      <c r="O2" s="33"/>
    </row>
    <row r="3" spans="1:15" s="17" customFormat="1" x14ac:dyDescent="0.3">
      <c r="A3" s="33"/>
      <c r="B3" s="33"/>
      <c r="C3" s="33"/>
      <c r="D3" s="33"/>
      <c r="E3" s="33"/>
      <c r="K3" s="34"/>
      <c r="L3" s="33"/>
      <c r="M3" s="33"/>
      <c r="N3" s="33"/>
      <c r="O3" s="33"/>
    </row>
    <row r="4" spans="1:15" s="17" customFormat="1" ht="44.4" customHeight="1" x14ac:dyDescent="0.25">
      <c r="A4" s="110" t="s">
        <v>82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</row>
    <row r="5" spans="1:15" s="17" customFormat="1" ht="16.8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5" s="17" customFormat="1" x14ac:dyDescent="0.3">
      <c r="A6" s="4"/>
      <c r="B6" s="4"/>
      <c r="C6" s="4"/>
      <c r="D6" s="5"/>
      <c r="K6" s="36" t="s">
        <v>0</v>
      </c>
    </row>
    <row r="7" spans="1:15" s="17" customFormat="1" ht="21.75" customHeight="1" x14ac:dyDescent="0.25">
      <c r="A7" s="103" t="s">
        <v>3</v>
      </c>
      <c r="B7" s="103" t="s">
        <v>77</v>
      </c>
      <c r="C7" s="105" t="s">
        <v>6</v>
      </c>
      <c r="D7" s="105"/>
      <c r="E7" s="105"/>
      <c r="F7" s="111" t="s">
        <v>7</v>
      </c>
      <c r="G7" s="105"/>
      <c r="H7" s="105"/>
      <c r="I7" s="105" t="s">
        <v>80</v>
      </c>
      <c r="J7" s="105"/>
      <c r="K7" s="105"/>
    </row>
    <row r="8" spans="1:15" s="17" customFormat="1" ht="98.25" customHeight="1" x14ac:dyDescent="0.25">
      <c r="A8" s="103"/>
      <c r="B8" s="103"/>
      <c r="C8" s="46" t="s">
        <v>250</v>
      </c>
      <c r="D8" s="82" t="s">
        <v>8</v>
      </c>
      <c r="E8" s="47" t="s">
        <v>98</v>
      </c>
      <c r="F8" s="93" t="s">
        <v>113</v>
      </c>
      <c r="G8" s="44" t="s">
        <v>8</v>
      </c>
      <c r="H8" s="47" t="s">
        <v>101</v>
      </c>
      <c r="I8" s="46" t="s">
        <v>113</v>
      </c>
      <c r="J8" s="44" t="s">
        <v>8</v>
      </c>
      <c r="K8" s="47" t="s">
        <v>102</v>
      </c>
    </row>
    <row r="9" spans="1:15" s="17" customForma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94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</row>
    <row r="10" spans="1:15" ht="31.2" x14ac:dyDescent="0.3">
      <c r="A10" s="11" t="s">
        <v>104</v>
      </c>
      <c r="B10" s="51" t="s">
        <v>78</v>
      </c>
      <c r="C10" s="91">
        <v>19483.2</v>
      </c>
      <c r="D10" s="90">
        <f>E10-C10</f>
        <v>0</v>
      </c>
      <c r="E10" s="91">
        <v>19483.2</v>
      </c>
      <c r="F10" s="95">
        <v>18458.900000000001</v>
      </c>
      <c r="G10" s="90">
        <f>H10-F10</f>
        <v>0</v>
      </c>
      <c r="H10" s="89">
        <v>18458.900000000001</v>
      </c>
      <c r="I10" s="91">
        <v>18458.900000000001</v>
      </c>
      <c r="J10" s="90">
        <f>K10-I10</f>
        <v>0</v>
      </c>
      <c r="K10" s="91">
        <v>18458.900000000001</v>
      </c>
    </row>
    <row r="11" spans="1:15" ht="31.2" x14ac:dyDescent="0.3">
      <c r="A11" s="11" t="s">
        <v>105</v>
      </c>
      <c r="B11" s="51" t="s">
        <v>79</v>
      </c>
      <c r="C11" s="91">
        <v>1911014.7</v>
      </c>
      <c r="D11" s="91">
        <f>E11-C11</f>
        <v>0</v>
      </c>
      <c r="E11" s="91">
        <v>1911014.7</v>
      </c>
      <c r="F11" s="95">
        <v>1471810.6</v>
      </c>
      <c r="G11" s="91">
        <f>H11-F11</f>
        <v>-7071.9000000001397</v>
      </c>
      <c r="H11" s="89">
        <v>1464738.7</v>
      </c>
      <c r="I11" s="91">
        <v>1471558.1</v>
      </c>
      <c r="J11" s="91">
        <f>K11-I11</f>
        <v>-7319.4000000001397</v>
      </c>
      <c r="K11" s="91">
        <v>1464238.7</v>
      </c>
    </row>
    <row r="12" spans="1:15" ht="45" customHeight="1" x14ac:dyDescent="0.3">
      <c r="A12" s="11" t="s">
        <v>83</v>
      </c>
      <c r="B12" s="51" t="s">
        <v>106</v>
      </c>
      <c r="C12" s="91">
        <v>244789.2</v>
      </c>
      <c r="D12" s="91">
        <f t="shared" ref="D12:D26" si="0">E12-C12</f>
        <v>500</v>
      </c>
      <c r="E12" s="91">
        <v>245289.2</v>
      </c>
      <c r="F12" s="95">
        <v>233112.6</v>
      </c>
      <c r="G12" s="91">
        <f t="shared" ref="G12:G26" si="1">H12-F12</f>
        <v>-3820.6000000000058</v>
      </c>
      <c r="H12" s="89">
        <v>229292</v>
      </c>
      <c r="I12" s="91">
        <v>233051.8</v>
      </c>
      <c r="J12" s="91">
        <f t="shared" ref="J12:J26" si="2">K12-I12</f>
        <v>-462.79999999998836</v>
      </c>
      <c r="K12" s="91">
        <v>232589</v>
      </c>
    </row>
    <row r="13" spans="1:15" ht="46.8" x14ac:dyDescent="0.3">
      <c r="A13" s="11" t="s">
        <v>84</v>
      </c>
      <c r="B13" s="51" t="s">
        <v>107</v>
      </c>
      <c r="C13" s="91">
        <v>107115.7</v>
      </c>
      <c r="D13" s="91">
        <f>E13-C13</f>
        <v>0</v>
      </c>
      <c r="E13" s="91">
        <v>107115.7</v>
      </c>
      <c r="F13" s="95">
        <v>75964.5</v>
      </c>
      <c r="G13" s="91">
        <f>H13-F13</f>
        <v>0</v>
      </c>
      <c r="H13" s="89">
        <v>75964.5</v>
      </c>
      <c r="I13" s="91">
        <v>75964.5</v>
      </c>
      <c r="J13" s="91">
        <f>K13-I13</f>
        <v>0</v>
      </c>
      <c r="K13" s="91">
        <v>75964.5</v>
      </c>
    </row>
    <row r="14" spans="1:15" ht="46.8" x14ac:dyDescent="0.3">
      <c r="A14" s="11" t="s">
        <v>85</v>
      </c>
      <c r="B14" s="51" t="s">
        <v>108</v>
      </c>
      <c r="C14" s="91">
        <v>54385.7</v>
      </c>
      <c r="D14" s="91">
        <f t="shared" si="0"/>
        <v>-95.399999999994179</v>
      </c>
      <c r="E14" s="91">
        <v>54290.3</v>
      </c>
      <c r="F14" s="95">
        <v>50123.8</v>
      </c>
      <c r="G14" s="91">
        <f t="shared" si="1"/>
        <v>0</v>
      </c>
      <c r="H14" s="89">
        <v>50123.8</v>
      </c>
      <c r="I14" s="91">
        <v>50123.8</v>
      </c>
      <c r="J14" s="91">
        <f t="shared" si="2"/>
        <v>0</v>
      </c>
      <c r="K14" s="91">
        <v>50123.8</v>
      </c>
    </row>
    <row r="15" spans="1:15" ht="31.2" x14ac:dyDescent="0.3">
      <c r="A15" s="11" t="s">
        <v>86</v>
      </c>
      <c r="B15" s="51" t="s">
        <v>109</v>
      </c>
      <c r="C15" s="91">
        <v>271650.59999999998</v>
      </c>
      <c r="D15" s="38">
        <f t="shared" si="0"/>
        <v>-3822.5</v>
      </c>
      <c r="E15" s="91">
        <v>267828.09999999998</v>
      </c>
      <c r="F15" s="95">
        <v>103072.7</v>
      </c>
      <c r="G15" s="91">
        <f t="shared" si="1"/>
        <v>0</v>
      </c>
      <c r="H15" s="89">
        <v>103072.7</v>
      </c>
      <c r="I15" s="91">
        <v>91606.6</v>
      </c>
      <c r="J15" s="91">
        <f t="shared" si="2"/>
        <v>0</v>
      </c>
      <c r="K15" s="91">
        <v>91606.6</v>
      </c>
    </row>
    <row r="16" spans="1:15" ht="64.2" customHeight="1" x14ac:dyDescent="0.3">
      <c r="A16" s="11" t="s">
        <v>87</v>
      </c>
      <c r="B16" s="51" t="s">
        <v>110</v>
      </c>
      <c r="C16" s="91">
        <f>290965.8+1930.8</f>
        <v>292896.59999999998</v>
      </c>
      <c r="D16" s="91">
        <f t="shared" si="0"/>
        <v>87045.900000000023</v>
      </c>
      <c r="E16" s="91">
        <v>379942.5</v>
      </c>
      <c r="F16" s="95">
        <v>128179.4</v>
      </c>
      <c r="G16" s="91">
        <f t="shared" si="1"/>
        <v>0</v>
      </c>
      <c r="H16" s="89">
        <v>128179.4</v>
      </c>
      <c r="I16" s="91">
        <v>95135.8</v>
      </c>
      <c r="J16" s="91">
        <f t="shared" si="2"/>
        <v>0</v>
      </c>
      <c r="K16" s="91">
        <v>95135.8</v>
      </c>
    </row>
    <row r="17" spans="1:11" ht="60" customHeight="1" x14ac:dyDescent="0.3">
      <c r="A17" s="11" t="s">
        <v>88</v>
      </c>
      <c r="B17" s="51" t="s">
        <v>111</v>
      </c>
      <c r="C17" s="91">
        <v>354761.7</v>
      </c>
      <c r="D17" s="90">
        <f t="shared" si="0"/>
        <v>-3591.4000000000233</v>
      </c>
      <c r="E17" s="91">
        <v>351170.3</v>
      </c>
      <c r="F17" s="95">
        <v>225445</v>
      </c>
      <c r="G17" s="91">
        <f t="shared" si="1"/>
        <v>7645.1000000000058</v>
      </c>
      <c r="H17" s="89">
        <v>233090.1</v>
      </c>
      <c r="I17" s="91">
        <v>194553</v>
      </c>
      <c r="J17" s="90">
        <f t="shared" si="2"/>
        <v>7797.1000000000058</v>
      </c>
      <c r="K17" s="91">
        <v>202350.1</v>
      </c>
    </row>
    <row r="18" spans="1:11" ht="46.8" x14ac:dyDescent="0.3">
      <c r="A18" s="11" t="s">
        <v>89</v>
      </c>
      <c r="B18" s="51" t="s">
        <v>112</v>
      </c>
      <c r="C18" s="91">
        <f>73654.2-1930.8</f>
        <v>71723.399999999994</v>
      </c>
      <c r="D18" s="90">
        <f t="shared" si="0"/>
        <v>4084</v>
      </c>
      <c r="E18" s="91">
        <v>75807.399999999994</v>
      </c>
      <c r="F18" s="95">
        <v>49500</v>
      </c>
      <c r="G18" s="91">
        <f t="shared" si="1"/>
        <v>0</v>
      </c>
      <c r="H18" s="89">
        <v>49500</v>
      </c>
      <c r="I18" s="91">
        <v>49500</v>
      </c>
      <c r="J18" s="90">
        <f t="shared" si="2"/>
        <v>0</v>
      </c>
      <c r="K18" s="91">
        <v>49500</v>
      </c>
    </row>
    <row r="19" spans="1:11" ht="46.8" x14ac:dyDescent="0.3">
      <c r="A19" s="11" t="s">
        <v>90</v>
      </c>
      <c r="B19" s="37">
        <v>1000000000</v>
      </c>
      <c r="C19" s="91">
        <v>63852.4</v>
      </c>
      <c r="D19" s="90">
        <f t="shared" si="0"/>
        <v>0</v>
      </c>
      <c r="E19" s="91">
        <v>63852.4</v>
      </c>
      <c r="F19" s="95">
        <v>24266.400000000001</v>
      </c>
      <c r="G19" s="91">
        <f t="shared" si="1"/>
        <v>0</v>
      </c>
      <c r="H19" s="89">
        <v>24266.400000000001</v>
      </c>
      <c r="I19" s="91">
        <v>24266.400000000001</v>
      </c>
      <c r="J19" s="90">
        <f t="shared" si="2"/>
        <v>0</v>
      </c>
      <c r="K19" s="91">
        <v>24266.400000000001</v>
      </c>
    </row>
    <row r="20" spans="1:11" ht="40.799999999999997" customHeight="1" x14ac:dyDescent="0.3">
      <c r="A20" s="11" t="s">
        <v>91</v>
      </c>
      <c r="B20" s="37">
        <v>1100000000</v>
      </c>
      <c r="C20" s="91">
        <v>800</v>
      </c>
      <c r="D20" s="90">
        <f t="shared" si="0"/>
        <v>0</v>
      </c>
      <c r="E20" s="91">
        <v>800</v>
      </c>
      <c r="F20" s="95">
        <v>200</v>
      </c>
      <c r="G20" s="91">
        <f t="shared" si="1"/>
        <v>0</v>
      </c>
      <c r="H20" s="89">
        <v>200</v>
      </c>
      <c r="I20" s="91">
        <v>200</v>
      </c>
      <c r="J20" s="91">
        <f t="shared" si="2"/>
        <v>0</v>
      </c>
      <c r="K20" s="91">
        <v>200</v>
      </c>
    </row>
    <row r="21" spans="1:11" ht="46.8" x14ac:dyDescent="0.3">
      <c r="A21" s="11" t="s">
        <v>92</v>
      </c>
      <c r="B21" s="37">
        <v>1200000000</v>
      </c>
      <c r="C21" s="91">
        <v>565698.30000000005</v>
      </c>
      <c r="D21" s="90">
        <f t="shared" si="0"/>
        <v>0</v>
      </c>
      <c r="E21" s="91">
        <v>565698.30000000005</v>
      </c>
      <c r="F21" s="95">
        <v>447586.3</v>
      </c>
      <c r="G21" s="90">
        <f t="shared" si="1"/>
        <v>0</v>
      </c>
      <c r="H21" s="89">
        <v>447586.3</v>
      </c>
      <c r="I21" s="91">
        <v>464247.2</v>
      </c>
      <c r="J21" s="90">
        <f t="shared" si="2"/>
        <v>0</v>
      </c>
      <c r="K21" s="91">
        <v>464247.2</v>
      </c>
    </row>
    <row r="22" spans="1:11" ht="39" customHeight="1" x14ac:dyDescent="0.3">
      <c r="A22" s="11" t="s">
        <v>93</v>
      </c>
      <c r="B22" s="37">
        <v>1300000000</v>
      </c>
      <c r="C22" s="91">
        <v>3160</v>
      </c>
      <c r="D22" s="90">
        <f t="shared" si="0"/>
        <v>0</v>
      </c>
      <c r="E22" s="91">
        <v>3160</v>
      </c>
      <c r="F22" s="95">
        <v>2000</v>
      </c>
      <c r="G22" s="90">
        <f t="shared" si="1"/>
        <v>0</v>
      </c>
      <c r="H22" s="89">
        <v>2000</v>
      </c>
      <c r="I22" s="91">
        <v>2000</v>
      </c>
      <c r="J22" s="90">
        <f t="shared" si="2"/>
        <v>0</v>
      </c>
      <c r="K22" s="91">
        <v>2000</v>
      </c>
    </row>
    <row r="23" spans="1:11" ht="46.8" x14ac:dyDescent="0.3">
      <c r="A23" s="11" t="s">
        <v>94</v>
      </c>
      <c r="B23" s="37">
        <v>1400000000</v>
      </c>
      <c r="C23" s="91">
        <v>57379</v>
      </c>
      <c r="D23" s="38">
        <f t="shared" si="0"/>
        <v>418</v>
      </c>
      <c r="E23" s="91">
        <v>57797</v>
      </c>
      <c r="F23" s="95">
        <v>67366.3</v>
      </c>
      <c r="G23" s="91">
        <f t="shared" si="1"/>
        <v>0</v>
      </c>
      <c r="H23" s="89">
        <v>67366.3</v>
      </c>
      <c r="I23" s="91">
        <v>63000</v>
      </c>
      <c r="J23" s="91">
        <f t="shared" si="2"/>
        <v>0</v>
      </c>
      <c r="K23" s="91">
        <v>63000</v>
      </c>
    </row>
    <row r="24" spans="1:11" ht="63" customHeight="1" x14ac:dyDescent="0.3">
      <c r="A24" s="11" t="s">
        <v>95</v>
      </c>
      <c r="B24" s="37">
        <v>1500000000</v>
      </c>
      <c r="C24" s="91">
        <v>9423.6</v>
      </c>
      <c r="D24" s="91">
        <f t="shared" si="0"/>
        <v>0</v>
      </c>
      <c r="E24" s="91">
        <v>9423.6</v>
      </c>
      <c r="F24" s="95">
        <v>8051.7</v>
      </c>
      <c r="G24" s="91">
        <f t="shared" si="1"/>
        <v>0</v>
      </c>
      <c r="H24" s="89">
        <v>8051.7</v>
      </c>
      <c r="I24" s="91">
        <v>8051.5</v>
      </c>
      <c r="J24" s="91">
        <f t="shared" si="2"/>
        <v>0</v>
      </c>
      <c r="K24" s="91">
        <v>8051.5</v>
      </c>
    </row>
    <row r="25" spans="1:11" ht="63" customHeight="1" x14ac:dyDescent="0.3">
      <c r="A25" s="11" t="s">
        <v>96</v>
      </c>
      <c r="B25" s="37">
        <v>1600000000</v>
      </c>
      <c r="C25" s="91">
        <v>22037.9</v>
      </c>
      <c r="D25" s="91">
        <f t="shared" si="0"/>
        <v>0</v>
      </c>
      <c r="E25" s="91">
        <v>22037.9</v>
      </c>
      <c r="F25" s="95">
        <v>20040</v>
      </c>
      <c r="G25" s="91">
        <f t="shared" si="1"/>
        <v>0</v>
      </c>
      <c r="H25" s="89">
        <v>20040</v>
      </c>
      <c r="I25" s="91">
        <v>20040</v>
      </c>
      <c r="J25" s="91">
        <f t="shared" si="2"/>
        <v>0</v>
      </c>
      <c r="K25" s="91">
        <v>20040</v>
      </c>
    </row>
    <row r="26" spans="1:11" ht="37.200000000000003" customHeight="1" x14ac:dyDescent="0.3">
      <c r="A26" s="11" t="s">
        <v>97</v>
      </c>
      <c r="B26" s="37">
        <v>1700000000</v>
      </c>
      <c r="C26" s="91">
        <v>400</v>
      </c>
      <c r="D26" s="91">
        <f t="shared" si="0"/>
        <v>0</v>
      </c>
      <c r="E26" s="91">
        <v>400</v>
      </c>
      <c r="F26" s="95">
        <v>435</v>
      </c>
      <c r="G26" s="91">
        <f t="shared" si="1"/>
        <v>0</v>
      </c>
      <c r="H26" s="89">
        <v>435</v>
      </c>
      <c r="I26" s="91">
        <v>435</v>
      </c>
      <c r="J26" s="91">
        <f t="shared" si="2"/>
        <v>0</v>
      </c>
      <c r="K26" s="91">
        <v>435</v>
      </c>
    </row>
    <row r="27" spans="1:11" x14ac:dyDescent="0.3">
      <c r="A27" s="14" t="s">
        <v>65</v>
      </c>
      <c r="B27" s="14"/>
      <c r="C27" s="92">
        <f t="shared" ref="C27" si="3">SUM(C10:C26)</f>
        <v>4050572.0000000009</v>
      </c>
      <c r="D27" s="92">
        <f t="shared" ref="D27:K27" si="4">SUM(D10:D26)</f>
        <v>84538.6</v>
      </c>
      <c r="E27" s="92">
        <f t="shared" si="4"/>
        <v>4135110.5999999996</v>
      </c>
      <c r="F27" s="96">
        <f t="shared" si="4"/>
        <v>2925613.1999999997</v>
      </c>
      <c r="G27" s="92">
        <f t="shared" si="4"/>
        <v>-3247.4000000001397</v>
      </c>
      <c r="H27" s="92">
        <f t="shared" si="4"/>
        <v>2922365.7999999993</v>
      </c>
      <c r="I27" s="92">
        <f t="shared" si="4"/>
        <v>2862192.6</v>
      </c>
      <c r="J27" s="92">
        <f t="shared" si="4"/>
        <v>14.899999999877764</v>
      </c>
      <c r="K27" s="92">
        <f t="shared" si="4"/>
        <v>2862207.5</v>
      </c>
    </row>
    <row r="28" spans="1:11" x14ac:dyDescent="0.3">
      <c r="E28" s="41"/>
    </row>
    <row r="29" spans="1:11" hidden="1" x14ac:dyDescent="0.3">
      <c r="C29" s="42">
        <f t="shared" ref="C29:K29" si="5">C27-SUM(C10:C26)</f>
        <v>0</v>
      </c>
      <c r="D29" s="42">
        <f t="shared" si="5"/>
        <v>0</v>
      </c>
      <c r="E29" s="42">
        <f t="shared" si="5"/>
        <v>0</v>
      </c>
      <c r="F29" s="42">
        <f t="shared" si="5"/>
        <v>0</v>
      </c>
      <c r="G29" s="42">
        <f t="shared" si="5"/>
        <v>0</v>
      </c>
      <c r="H29" s="42">
        <f t="shared" si="5"/>
        <v>0</v>
      </c>
      <c r="I29" s="42">
        <f t="shared" si="5"/>
        <v>0</v>
      </c>
      <c r="J29" s="42">
        <f t="shared" si="5"/>
        <v>0</v>
      </c>
      <c r="K29" s="42">
        <f t="shared" si="5"/>
        <v>0</v>
      </c>
    </row>
    <row r="30" spans="1:11" x14ac:dyDescent="0.3">
      <c r="C30" s="43"/>
      <c r="E30" s="42"/>
    </row>
    <row r="31" spans="1:11" x14ac:dyDescent="0.3">
      <c r="C31" s="43"/>
      <c r="E31" s="42"/>
    </row>
    <row r="32" spans="1:11" x14ac:dyDescent="0.3">
      <c r="C32" s="43"/>
    </row>
  </sheetData>
  <mergeCells count="7">
    <mergeCell ref="D1:E1"/>
    <mergeCell ref="A4:K4"/>
    <mergeCell ref="A7:A8"/>
    <mergeCell ref="B7:B8"/>
    <mergeCell ref="C7:E7"/>
    <mergeCell ref="F7:H7"/>
    <mergeCell ref="I7:K7"/>
  </mergeCells>
  <pageMargins left="0.39370078740157483" right="0.39370078740157483" top="0.59055118110236227" bottom="0.39370078740157483" header="0.51181102362204722" footer="0.51181102362204722"/>
  <pageSetup paperSize="9" scale="9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 </vt:lpstr>
      <vt:lpstr>Приложение 2</vt:lpstr>
      <vt:lpstr>Приложение 3</vt:lpstr>
      <vt:lpstr>Приложение 4</vt:lpstr>
      <vt:lpstr>'Приложение 2'!Заголовки_для_печати</vt:lpstr>
      <vt:lpstr>'Приложение 4'!Заголовки_для_печати</vt:lpstr>
      <vt:lpstr>'Приложение 2'!Область_печати</vt:lpstr>
      <vt:lpstr>'Приложение 4'!Область_печати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2019-11-01T05:56:47Z</cp:lastPrinted>
  <dcterms:created xsi:type="dcterms:W3CDTF">2017-04-10T05:27:20Z</dcterms:created>
  <dcterms:modified xsi:type="dcterms:W3CDTF">2019-11-01T05:58:33Z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